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L:\VVG\Kvietimas 6\0. Dokumentacija\6.5 Mažų ūkių konkurencingumo didinimas, didnant žemės ūkio produktų pridėtinę vertę, plėtojant vietos rinkas\"/>
    </mc:Choice>
  </mc:AlternateContent>
  <bookViews>
    <workbookView xWindow="0" yWindow="0" windowWidth="15855" windowHeight="11100"/>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s>
  <externalReferences>
    <externalReference r:id="rId12"/>
  </externalReference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8" l="1"/>
  <c r="H8" i="8"/>
  <c r="J8" i="8"/>
  <c r="D70" i="6"/>
  <c r="E8" i="8" s="1"/>
  <c r="E70" i="6"/>
  <c r="F70" i="6"/>
  <c r="G8" i="8" s="1"/>
  <c r="G70" i="6"/>
  <c r="H70" i="6"/>
  <c r="I8" i="8" s="1"/>
  <c r="I70" i="6"/>
  <c r="J70" i="6"/>
  <c r="K70" i="6"/>
  <c r="C70" i="6"/>
  <c r="D8" i="8" s="1"/>
  <c r="C47" i="4" l="1"/>
  <c r="C56" i="4"/>
  <c r="I5" i="11"/>
  <c r="H5" i="11"/>
  <c r="G5" i="11"/>
  <c r="F5" i="11"/>
  <c r="E5" i="11"/>
  <c r="D5" i="11"/>
  <c r="C3" i="11"/>
  <c r="C46" i="6"/>
  <c r="D46" i="6"/>
  <c r="D47" i="4" l="1"/>
  <c r="E47" i="4"/>
  <c r="F47" i="4"/>
  <c r="G47" i="4"/>
  <c r="H47" i="4"/>
  <c r="I47" i="4"/>
  <c r="J47" i="4"/>
  <c r="K47" i="4"/>
  <c r="D147" i="4"/>
  <c r="E147" i="4"/>
  <c r="F147" i="4"/>
  <c r="G147" i="4"/>
  <c r="H147" i="4"/>
  <c r="I147" i="4"/>
  <c r="J147" i="4"/>
  <c r="K147" i="4"/>
  <c r="D148" i="4"/>
  <c r="E148" i="4"/>
  <c r="F148" i="4"/>
  <c r="G148" i="4"/>
  <c r="H148" i="4"/>
  <c r="I148" i="4"/>
  <c r="J148" i="4"/>
  <c r="K148" i="4"/>
  <c r="C148" i="4"/>
  <c r="C147" i="4"/>
  <c r="C146" i="4"/>
  <c r="D144" i="4"/>
  <c r="E144" i="4"/>
  <c r="F144" i="4"/>
  <c r="G144" i="4"/>
  <c r="H144" i="4"/>
  <c r="I144" i="4"/>
  <c r="J144" i="4"/>
  <c r="K144" i="4"/>
  <c r="C144" i="4"/>
  <c r="D143" i="4"/>
  <c r="E143" i="4"/>
  <c r="F143" i="4"/>
  <c r="G143" i="4"/>
  <c r="H143" i="4"/>
  <c r="I143" i="4"/>
  <c r="J143" i="4"/>
  <c r="K143" i="4"/>
  <c r="C143" i="4"/>
  <c r="C142" i="4"/>
  <c r="C130" i="4"/>
  <c r="C16" i="6" s="1"/>
  <c r="D128" i="4"/>
  <c r="D130" i="4" s="1"/>
  <c r="E139" i="4"/>
  <c r="C139" i="4"/>
  <c r="F136" i="4"/>
  <c r="F139" i="4" s="1"/>
  <c r="E136" i="4"/>
  <c r="D136" i="4"/>
  <c r="D139" i="4" s="1"/>
  <c r="G136" i="4" s="1"/>
  <c r="G139" i="4" s="1"/>
  <c r="H136" i="4" s="1"/>
  <c r="H139" i="4" s="1"/>
  <c r="I136" i="4" s="1"/>
  <c r="I139" i="4" s="1"/>
  <c r="J136" i="4" s="1"/>
  <c r="J139" i="4" s="1"/>
  <c r="K136" i="4" s="1"/>
  <c r="K139" i="4" s="1"/>
  <c r="D135" i="4"/>
  <c r="D140" i="4" s="1"/>
  <c r="D17" i="6" s="1"/>
  <c r="C135" i="4"/>
  <c r="C140" i="4" s="1"/>
  <c r="C17" i="6" s="1"/>
  <c r="G132" i="4"/>
  <c r="G135" i="4" s="1"/>
  <c r="F132" i="4"/>
  <c r="F135" i="4" s="1"/>
  <c r="F140" i="4" s="1"/>
  <c r="F17" i="6" s="1"/>
  <c r="E132" i="4"/>
  <c r="E135" i="4" s="1"/>
  <c r="E140" i="4" s="1"/>
  <c r="E17" i="6" s="1"/>
  <c r="D132" i="4"/>
  <c r="E128" i="4" l="1"/>
  <c r="E130" i="4" s="1"/>
  <c r="D16" i="6"/>
  <c r="G140" i="4"/>
  <c r="G17" i="6" s="1"/>
  <c r="H132" i="4"/>
  <c r="H135" i="4" s="1"/>
  <c r="F128" i="4" l="1"/>
  <c r="F130" i="4" s="1"/>
  <c r="E16" i="6"/>
  <c r="H140" i="4"/>
  <c r="H17" i="6" s="1"/>
  <c r="I132" i="4"/>
  <c r="I135" i="4" s="1"/>
  <c r="G128" i="4" l="1"/>
  <c r="G130" i="4" s="1"/>
  <c r="F16" i="6"/>
  <c r="I140" i="4"/>
  <c r="I17" i="6" s="1"/>
  <c r="J132" i="4"/>
  <c r="J135" i="4" s="1"/>
  <c r="H128" i="4" l="1"/>
  <c r="H130" i="4" s="1"/>
  <c r="G16" i="6"/>
  <c r="J140" i="4"/>
  <c r="J17" i="6" s="1"/>
  <c r="K132" i="4"/>
  <c r="K135" i="4" s="1"/>
  <c r="K140" i="4" s="1"/>
  <c r="K17" i="6" s="1"/>
  <c r="I128" i="4" l="1"/>
  <c r="I130" i="4" s="1"/>
  <c r="H16" i="6"/>
  <c r="K125" i="6"/>
  <c r="J125" i="6"/>
  <c r="I125" i="6"/>
  <c r="H125" i="6"/>
  <c r="D125" i="6"/>
  <c r="K107" i="6"/>
  <c r="J107" i="6"/>
  <c r="I107" i="6"/>
  <c r="H107" i="6"/>
  <c r="D107" i="6"/>
  <c r="D123" i="6"/>
  <c r="E123" i="6"/>
  <c r="F123" i="6"/>
  <c r="G123" i="6"/>
  <c r="H123" i="6"/>
  <c r="I123" i="6"/>
  <c r="J123" i="6"/>
  <c r="K123" i="6"/>
  <c r="C123" i="6"/>
  <c r="C3" i="4"/>
  <c r="J128" i="4" l="1"/>
  <c r="J130" i="4" s="1"/>
  <c r="I16" i="6"/>
  <c r="D17" i="5"/>
  <c r="E17" i="5" s="1"/>
  <c r="F17" i="5" s="1"/>
  <c r="G17" i="5" s="1"/>
  <c r="H17" i="5" s="1"/>
  <c r="I17" i="5" s="1"/>
  <c r="D16" i="5"/>
  <c r="E16" i="5" s="1"/>
  <c r="F16" i="5" s="1"/>
  <c r="G16" i="5" s="1"/>
  <c r="H16" i="5" s="1"/>
  <c r="I16" i="5" s="1"/>
  <c r="J16" i="6" l="1"/>
  <c r="K128" i="4"/>
  <c r="K130" i="4" s="1"/>
  <c r="K16" i="6" s="1"/>
  <c r="H81" i="5"/>
  <c r="H68" i="5"/>
  <c r="H55" i="5"/>
  <c r="H44" i="5"/>
  <c r="B36" i="7" l="1"/>
  <c r="C36" i="7"/>
  <c r="C39" i="7" s="1"/>
  <c r="B37" i="7"/>
  <c r="C37" i="7"/>
  <c r="C42" i="7" s="1"/>
  <c r="B38" i="7"/>
  <c r="C38" i="7"/>
  <c r="C45" i="7" s="1"/>
  <c r="A38" i="7"/>
  <c r="A37" i="7"/>
  <c r="A36" i="7"/>
  <c r="C35" i="7"/>
  <c r="H91" i="5" l="1"/>
  <c r="H90" i="5"/>
  <c r="H93" i="5"/>
  <c r="H92" i="5"/>
  <c r="D5" i="4"/>
  <c r="E5" i="4" s="1"/>
  <c r="F5" i="4" s="1"/>
  <c r="H89" i="5" l="1"/>
  <c r="H119" i="6"/>
  <c r="I119" i="6"/>
  <c r="J119" i="6"/>
  <c r="K119" i="6"/>
  <c r="D119" i="6"/>
  <c r="D115" i="6"/>
  <c r="D110" i="6"/>
  <c r="C55" i="6" l="1"/>
  <c r="C15" i="5"/>
  <c r="C91" i="4"/>
  <c r="E69" i="4"/>
  <c r="F69" i="4"/>
  <c r="G69" i="4"/>
  <c r="H69" i="4"/>
  <c r="I69" i="4"/>
  <c r="J69" i="4"/>
  <c r="K69" i="4"/>
  <c r="D69" i="4"/>
  <c r="D88" i="4" l="1"/>
  <c r="D91" i="4" s="1"/>
  <c r="K43" i="5"/>
  <c r="J42" i="5"/>
  <c r="I42" i="5"/>
  <c r="C125" i="4"/>
  <c r="C121" i="4"/>
  <c r="C115" i="4"/>
  <c r="D112" i="4" s="1"/>
  <c r="C111" i="4"/>
  <c r="D108" i="4" s="1"/>
  <c r="D111" i="4" s="1"/>
  <c r="C105" i="4"/>
  <c r="C101" i="4"/>
  <c r="C80" i="4"/>
  <c r="C76" i="4"/>
  <c r="C145" i="4" s="1"/>
  <c r="D36" i="4"/>
  <c r="C81" i="4" l="1"/>
  <c r="D73" i="4"/>
  <c r="E108" i="4"/>
  <c r="E111" i="4" s="1"/>
  <c r="F108" i="4" s="1"/>
  <c r="F111" i="4" s="1"/>
  <c r="G108" i="4" s="1"/>
  <c r="G111" i="4" s="1"/>
  <c r="H108" i="4" s="1"/>
  <c r="H111" i="4" s="1"/>
  <c r="I108" i="4" s="1"/>
  <c r="I111" i="4" s="1"/>
  <c r="J108" i="4" s="1"/>
  <c r="J111" i="4" s="1"/>
  <c r="E88" i="4"/>
  <c r="C106" i="4"/>
  <c r="C13" i="6" s="1"/>
  <c r="D98" i="4"/>
  <c r="C126" i="4"/>
  <c r="C15" i="6" s="1"/>
  <c r="D118" i="4"/>
  <c r="D121" i="4" s="1"/>
  <c r="C116" i="4"/>
  <c r="C14" i="6" s="1"/>
  <c r="J92" i="6"/>
  <c r="K92"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46" i="6"/>
  <c r="E146" i="6"/>
  <c r="F146" i="6"/>
  <c r="G146" i="6"/>
  <c r="H146" i="6"/>
  <c r="I146" i="6"/>
  <c r="J146" i="6"/>
  <c r="K146" i="6"/>
  <c r="C146" i="6"/>
  <c r="D145" i="6"/>
  <c r="E145" i="6"/>
  <c r="F145" i="6"/>
  <c r="G145" i="6"/>
  <c r="H145" i="6"/>
  <c r="I145" i="6"/>
  <c r="J145" i="6"/>
  <c r="K145" i="6"/>
  <c r="C145" i="6"/>
  <c r="D143" i="6"/>
  <c r="E143" i="6"/>
  <c r="F143" i="6"/>
  <c r="G143" i="6"/>
  <c r="H143" i="6"/>
  <c r="I143" i="6"/>
  <c r="J143" i="6"/>
  <c r="K143" i="6"/>
  <c r="C143" i="6"/>
  <c r="D140" i="6"/>
  <c r="E140" i="6"/>
  <c r="F140" i="6"/>
  <c r="G140" i="6"/>
  <c r="H140" i="6"/>
  <c r="I140" i="6"/>
  <c r="J140" i="6"/>
  <c r="K140" i="6"/>
  <c r="C140" i="6"/>
  <c r="H106" i="6"/>
  <c r="I106" i="6"/>
  <c r="J106" i="6"/>
  <c r="K106" i="6"/>
  <c r="H108" i="6"/>
  <c r="I108" i="6"/>
  <c r="J108" i="6"/>
  <c r="K108" i="6"/>
  <c r="H109" i="6"/>
  <c r="I109" i="6"/>
  <c r="J109" i="6"/>
  <c r="K109" i="6"/>
  <c r="H110" i="6"/>
  <c r="I110" i="6"/>
  <c r="J110" i="6"/>
  <c r="K110" i="6"/>
  <c r="H111" i="6"/>
  <c r="I111" i="6"/>
  <c r="J111" i="6"/>
  <c r="K111" i="6"/>
  <c r="H113" i="6"/>
  <c r="I113" i="6"/>
  <c r="J113" i="6"/>
  <c r="K113" i="6"/>
  <c r="H115" i="6"/>
  <c r="I115" i="6"/>
  <c r="J115" i="6"/>
  <c r="K115" i="6"/>
  <c r="H116" i="6"/>
  <c r="I116" i="6"/>
  <c r="J116" i="6"/>
  <c r="K116" i="6"/>
  <c r="H117" i="6"/>
  <c r="I117" i="6"/>
  <c r="J117" i="6"/>
  <c r="K117" i="6"/>
  <c r="H118" i="6"/>
  <c r="I118" i="6"/>
  <c r="J118" i="6"/>
  <c r="K118" i="6"/>
  <c r="H120" i="6"/>
  <c r="I120" i="6"/>
  <c r="J120" i="6"/>
  <c r="K120" i="6"/>
  <c r="D120" i="6"/>
  <c r="D118" i="6"/>
  <c r="D117" i="6"/>
  <c r="D116" i="6"/>
  <c r="D113" i="6"/>
  <c r="D111" i="6"/>
  <c r="D109" i="6"/>
  <c r="D108" i="6"/>
  <c r="D106" i="6"/>
  <c r="D67" i="4"/>
  <c r="D100" i="6" s="1"/>
  <c r="E67" i="4"/>
  <c r="E100" i="6" s="1"/>
  <c r="F67" i="4"/>
  <c r="F100" i="6" s="1"/>
  <c r="G67" i="4"/>
  <c r="G100" i="6" s="1"/>
  <c r="H67" i="4"/>
  <c r="H100" i="6" s="1"/>
  <c r="I67" i="4"/>
  <c r="I100" i="6" s="1"/>
  <c r="J67" i="4"/>
  <c r="J100" i="6" s="1"/>
  <c r="K67" i="4"/>
  <c r="K100" i="6" s="1"/>
  <c r="C67" i="4"/>
  <c r="D122" i="4"/>
  <c r="D125" i="4" s="1"/>
  <c r="E122" i="4" s="1"/>
  <c r="E125" i="4" s="1"/>
  <c r="D115" i="4"/>
  <c r="E112" i="4" s="1"/>
  <c r="E115" i="4" s="1"/>
  <c r="D102" i="4"/>
  <c r="D105" i="4" s="1"/>
  <c r="E102" i="4" s="1"/>
  <c r="E105" i="4" s="1"/>
  <c r="F102" i="4" s="1"/>
  <c r="F105" i="4" s="1"/>
  <c r="D76" i="4"/>
  <c r="E73" i="4" s="1"/>
  <c r="D77" i="4"/>
  <c r="D80" i="4" s="1"/>
  <c r="E77" i="4" s="1"/>
  <c r="E80" i="4" s="1"/>
  <c r="F77" i="4" s="1"/>
  <c r="F80" i="4" s="1"/>
  <c r="C95" i="4"/>
  <c r="C149" i="4" s="1"/>
  <c r="D56" i="4"/>
  <c r="E56" i="4"/>
  <c r="F56" i="4"/>
  <c r="G56" i="4"/>
  <c r="H56" i="4"/>
  <c r="I56" i="4"/>
  <c r="J56" i="4"/>
  <c r="J85" i="6" s="1"/>
  <c r="K56" i="4"/>
  <c r="K85" i="6" s="1"/>
  <c r="J82" i="6"/>
  <c r="K82" i="6"/>
  <c r="C62" i="4" l="1"/>
  <c r="C55" i="4" s="1"/>
  <c r="C46" i="4" s="1"/>
  <c r="C70" i="4"/>
  <c r="L67" i="4"/>
  <c r="C100" i="6"/>
  <c r="D126" i="4"/>
  <c r="D15" i="6" s="1"/>
  <c r="E118" i="4"/>
  <c r="E121" i="4" s="1"/>
  <c r="F118" i="4" s="1"/>
  <c r="F121" i="4" s="1"/>
  <c r="G118" i="4" s="1"/>
  <c r="G121" i="4" s="1"/>
  <c r="H118" i="4" s="1"/>
  <c r="H121" i="4" s="1"/>
  <c r="I118" i="4" s="1"/>
  <c r="I121" i="4" s="1"/>
  <c r="J118" i="4" s="1"/>
  <c r="J121" i="4" s="1"/>
  <c r="K118" i="4" s="1"/>
  <c r="K121" i="4" s="1"/>
  <c r="D116" i="4"/>
  <c r="D14" i="6" s="1"/>
  <c r="F122" i="4"/>
  <c r="F125" i="4" s="1"/>
  <c r="G122" i="4" s="1"/>
  <c r="G125" i="4" s="1"/>
  <c r="F112" i="4"/>
  <c r="F115" i="4" s="1"/>
  <c r="F116" i="4" s="1"/>
  <c r="F14" i="6" s="1"/>
  <c r="E116" i="4"/>
  <c r="E14" i="6" s="1"/>
  <c r="K108" i="4"/>
  <c r="K111" i="4" s="1"/>
  <c r="D101" i="4"/>
  <c r="D145" i="4" s="1"/>
  <c r="D81" i="4"/>
  <c r="H70" i="4"/>
  <c r="H5" i="7" s="1"/>
  <c r="H62" i="4"/>
  <c r="D4" i="7"/>
  <c r="G70" i="4"/>
  <c r="G5" i="7" s="1"/>
  <c r="G62" i="4"/>
  <c r="J62" i="4"/>
  <c r="J70" i="4"/>
  <c r="J5" i="7" s="1"/>
  <c r="F70" i="4"/>
  <c r="F5" i="7" s="1"/>
  <c r="F62" i="4"/>
  <c r="D70" i="4"/>
  <c r="D5" i="7" s="1"/>
  <c r="D62" i="4"/>
  <c r="K70" i="4"/>
  <c r="K5" i="7" s="1"/>
  <c r="K62" i="4"/>
  <c r="K55" i="4" s="1"/>
  <c r="K46" i="4" s="1"/>
  <c r="I62" i="4"/>
  <c r="I70" i="4"/>
  <c r="I5" i="7" s="1"/>
  <c r="E62" i="4"/>
  <c r="E70" i="4"/>
  <c r="E5" i="7" s="1"/>
  <c r="G102" i="4"/>
  <c r="G105" i="4" s="1"/>
  <c r="H102" i="4" s="1"/>
  <c r="H105" i="4" s="1"/>
  <c r="I102" i="4" s="1"/>
  <c r="I105" i="4" s="1"/>
  <c r="J102" i="4" s="1"/>
  <c r="J105" i="4" s="1"/>
  <c r="K102" i="4" s="1"/>
  <c r="K105" i="4" s="1"/>
  <c r="G77" i="4"/>
  <c r="G80" i="4" s="1"/>
  <c r="H77" i="4" s="1"/>
  <c r="H80" i="4" s="1"/>
  <c r="I77" i="4" s="1"/>
  <c r="I80" i="4" s="1"/>
  <c r="J77" i="4" s="1"/>
  <c r="J80" i="4" s="1"/>
  <c r="K77" i="4" s="1"/>
  <c r="K80" i="4" s="1"/>
  <c r="D92" i="4"/>
  <c r="D146" i="4" s="1"/>
  <c r="C96" i="4"/>
  <c r="C12" i="6" s="1"/>
  <c r="I4" i="7"/>
  <c r="E4" i="7"/>
  <c r="C4" i="7"/>
  <c r="H4" i="7"/>
  <c r="K4" i="7"/>
  <c r="G4" i="7"/>
  <c r="F4" i="7"/>
  <c r="J4" i="7"/>
  <c r="D95" i="4"/>
  <c r="D149" i="4" s="1"/>
  <c r="A42" i="7"/>
  <c r="B42" i="7"/>
  <c r="A45" i="7"/>
  <c r="B45" i="7"/>
  <c r="B39" i="7"/>
  <c r="A39" i="7"/>
  <c r="E55" i="4" l="1"/>
  <c r="E46" i="4" s="1"/>
  <c r="I55" i="4"/>
  <c r="I46" i="4" s="1"/>
  <c r="D55" i="4"/>
  <c r="D46" i="4" s="1"/>
  <c r="F55" i="4"/>
  <c r="F46" i="4" s="1"/>
  <c r="G55" i="4"/>
  <c r="G46" i="4" s="1"/>
  <c r="K86" i="6"/>
  <c r="J86" i="6"/>
  <c r="J55" i="4"/>
  <c r="J46" i="4" s="1"/>
  <c r="H55" i="4"/>
  <c r="H46" i="4" s="1"/>
  <c r="C5" i="7"/>
  <c r="G112" i="4"/>
  <c r="G115" i="4" s="1"/>
  <c r="H112" i="4" s="1"/>
  <c r="H115" i="4" s="1"/>
  <c r="F126" i="4"/>
  <c r="F15" i="6" s="1"/>
  <c r="D106" i="4"/>
  <c r="D13" i="6" s="1"/>
  <c r="E98" i="4"/>
  <c r="E126" i="4"/>
  <c r="E15" i="6" s="1"/>
  <c r="E92" i="4"/>
  <c r="D96" i="4"/>
  <c r="D12" i="6" s="1"/>
  <c r="H122" i="4"/>
  <c r="H125" i="4" s="1"/>
  <c r="G126" i="4"/>
  <c r="G15" i="6" s="1"/>
  <c r="K80" i="5"/>
  <c r="J79" i="5"/>
  <c r="I79" i="5"/>
  <c r="K67" i="5"/>
  <c r="J66" i="5"/>
  <c r="I66" i="5"/>
  <c r="K54" i="5"/>
  <c r="J53" i="5"/>
  <c r="I53" i="5"/>
  <c r="G116" i="4" l="1"/>
  <c r="G14" i="6" s="1"/>
  <c r="E95" i="4"/>
  <c r="E149" i="4" s="1"/>
  <c r="E146" i="4"/>
  <c r="E101" i="4"/>
  <c r="I122" i="4"/>
  <c r="I125" i="4" s="1"/>
  <c r="H126" i="4"/>
  <c r="H15" i="6" s="1"/>
  <c r="I112" i="4"/>
  <c r="I115" i="4" s="1"/>
  <c r="H116" i="4"/>
  <c r="H14" i="6" s="1"/>
  <c r="K88" i="5"/>
  <c r="K87" i="5"/>
  <c r="I87" i="5"/>
  <c r="J87" i="5"/>
  <c r="E76" i="4"/>
  <c r="F73" i="4" s="1"/>
  <c r="B30" i="7"/>
  <c r="A30" i="7"/>
  <c r="B24" i="7"/>
  <c r="A24" i="7"/>
  <c r="B23" i="7"/>
  <c r="A23" i="7"/>
  <c r="C86"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50" i="4" l="1"/>
  <c r="C11" i="6"/>
  <c r="C10" i="6" s="1"/>
  <c r="F92" i="4"/>
  <c r="F146" i="4" s="1"/>
  <c r="E106" i="4"/>
  <c r="E13" i="6" s="1"/>
  <c r="F98" i="4"/>
  <c r="F101" i="4" s="1"/>
  <c r="J112" i="4"/>
  <c r="J115" i="4" s="1"/>
  <c r="I116" i="4"/>
  <c r="I14" i="6" s="1"/>
  <c r="J122" i="4"/>
  <c r="J125" i="4" s="1"/>
  <c r="I126" i="4"/>
  <c r="I15" i="6" s="1"/>
  <c r="E91" i="4"/>
  <c r="E145" i="4" s="1"/>
  <c r="E81" i="4"/>
  <c r="F76" i="4"/>
  <c r="G73" i="4" s="1"/>
  <c r="D83" i="4"/>
  <c r="D142" i="4" s="1"/>
  <c r="H5" i="4"/>
  <c r="I5" i="4" s="1"/>
  <c r="J28" i="4"/>
  <c r="F28" i="4"/>
  <c r="E28" i="4"/>
  <c r="I28" i="4"/>
  <c r="K28" i="4"/>
  <c r="G28" i="4"/>
  <c r="D28" i="4"/>
  <c r="H28" i="4"/>
  <c r="C28" i="4"/>
  <c r="F95" i="4" l="1"/>
  <c r="F149" i="4" s="1"/>
  <c r="D86" i="4"/>
  <c r="F106" i="4"/>
  <c r="F13" i="6" s="1"/>
  <c r="G98" i="4"/>
  <c r="G101" i="4" s="1"/>
  <c r="G76" i="4"/>
  <c r="H73" i="4" s="1"/>
  <c r="K122" i="4"/>
  <c r="K125" i="4" s="1"/>
  <c r="K126" i="4" s="1"/>
  <c r="K15" i="6" s="1"/>
  <c r="J126" i="4"/>
  <c r="J15" i="6" s="1"/>
  <c r="F88" i="4"/>
  <c r="F91" i="4" s="1"/>
  <c r="F145" i="4" s="1"/>
  <c r="K112" i="4"/>
  <c r="K115" i="4" s="1"/>
  <c r="K116" i="4" s="1"/>
  <c r="K14" i="6" s="1"/>
  <c r="J116" i="4"/>
  <c r="J14" i="6" s="1"/>
  <c r="E96" i="4"/>
  <c r="E12" i="6" s="1"/>
  <c r="F81" i="4"/>
  <c r="E83" i="4"/>
  <c r="E142" i="4" s="1"/>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50" i="4" l="1"/>
  <c r="D11" i="6"/>
  <c r="D10" i="6" s="1"/>
  <c r="G92" i="4"/>
  <c r="G146" i="4" s="1"/>
  <c r="G106" i="4"/>
  <c r="G13" i="6" s="1"/>
  <c r="H98" i="4"/>
  <c r="H101" i="4" s="1"/>
  <c r="G81" i="4"/>
  <c r="H76" i="4" s="1"/>
  <c r="I73" i="4" s="1"/>
  <c r="E86" i="4"/>
  <c r="E150" i="4" s="1"/>
  <c r="G88" i="4"/>
  <c r="G91" i="4" s="1"/>
  <c r="G145" i="4" s="1"/>
  <c r="F96" i="4"/>
  <c r="F12" i="6" s="1"/>
  <c r="J84" i="6"/>
  <c r="J93" i="6" s="1"/>
  <c r="J95" i="6" s="1"/>
  <c r="K8" i="8" s="1"/>
  <c r="G38" i="7"/>
  <c r="G45" i="7" s="1"/>
  <c r="F38" i="7"/>
  <c r="F45" i="7" s="1"/>
  <c r="E38" i="7"/>
  <c r="E45" i="7" s="1"/>
  <c r="K84" i="6"/>
  <c r="K93" i="6" s="1"/>
  <c r="K95" i="6" s="1"/>
  <c r="L8" i="8" s="1"/>
  <c r="G95" i="4" l="1"/>
  <c r="G149" i="4" s="1"/>
  <c r="D38" i="7"/>
  <c r="D45" i="7" s="1"/>
  <c r="E11" i="6"/>
  <c r="E10" i="6" s="1"/>
  <c r="F83" i="4"/>
  <c r="F142" i="4" s="1"/>
  <c r="H106" i="4"/>
  <c r="H13" i="6" s="1"/>
  <c r="I98" i="4"/>
  <c r="I101" i="4" s="1"/>
  <c r="J38" i="7"/>
  <c r="J45" i="7" s="1"/>
  <c r="I38" i="7"/>
  <c r="I45" i="7" s="1"/>
  <c r="K38" i="7"/>
  <c r="K45" i="7" s="1"/>
  <c r="L38" i="7"/>
  <c r="L45" i="7" s="1"/>
  <c r="H38" i="7"/>
  <c r="H45" i="7" s="1"/>
  <c r="H81" i="4"/>
  <c r="I76" i="4" s="1"/>
  <c r="J73" i="4" s="1"/>
  <c r="H88" i="4"/>
  <c r="C49" i="6"/>
  <c r="C45" i="6" s="1"/>
  <c r="G96" i="4" l="1"/>
  <c r="G12" i="6" s="1"/>
  <c r="H92" i="4"/>
  <c r="H146" i="4" s="1"/>
  <c r="F86" i="4"/>
  <c r="F150" i="4" s="1"/>
  <c r="I106" i="4"/>
  <c r="I13" i="6" s="1"/>
  <c r="J98" i="4"/>
  <c r="J101" i="4" s="1"/>
  <c r="I81" i="4"/>
  <c r="J76" i="4" s="1"/>
  <c r="K73" i="4" s="1"/>
  <c r="H91" i="4"/>
  <c r="H145" i="4" s="1"/>
  <c r="I50" i="6"/>
  <c r="I13" i="7"/>
  <c r="E50" i="6"/>
  <c r="E13" i="7"/>
  <c r="K50" i="6"/>
  <c r="K13" i="7"/>
  <c r="G50" i="6"/>
  <c r="G13" i="7"/>
  <c r="J50" i="6"/>
  <c r="J13" i="7"/>
  <c r="F50" i="6"/>
  <c r="F13" i="7"/>
  <c r="H50" i="6"/>
  <c r="H13" i="7"/>
  <c r="D50" i="6"/>
  <c r="D13" i="7"/>
  <c r="C13" i="7"/>
  <c r="I99" i="6"/>
  <c r="E99" i="6"/>
  <c r="H99" i="6"/>
  <c r="D99" i="6"/>
  <c r="K99" i="6"/>
  <c r="G99" i="6"/>
  <c r="J99" i="6"/>
  <c r="F99" i="6"/>
  <c r="C99" i="6"/>
  <c r="D142" i="6"/>
  <c r="E142" i="6"/>
  <c r="F142" i="6"/>
  <c r="G142" i="6"/>
  <c r="H142" i="6"/>
  <c r="I142" i="6"/>
  <c r="J142" i="6"/>
  <c r="K142" i="6"/>
  <c r="C142" i="6"/>
  <c r="D139" i="6"/>
  <c r="E139" i="6"/>
  <c r="F139" i="6"/>
  <c r="G139" i="6"/>
  <c r="H139" i="6"/>
  <c r="I139" i="6"/>
  <c r="J139" i="6"/>
  <c r="K139" i="6"/>
  <c r="C139" i="6"/>
  <c r="D133" i="6"/>
  <c r="E133" i="6"/>
  <c r="F133" i="6"/>
  <c r="G133" i="6"/>
  <c r="H133" i="6"/>
  <c r="I133" i="6"/>
  <c r="J133" i="6"/>
  <c r="K133" i="6"/>
  <c r="C133"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D28" i="5"/>
  <c r="D3" i="8"/>
  <c r="D35" i="7" s="1"/>
  <c r="C3" i="6"/>
  <c r="C26" i="5"/>
  <c r="E14" i="5"/>
  <c r="F14" i="5"/>
  <c r="G14" i="5"/>
  <c r="H14" i="5"/>
  <c r="I14" i="5"/>
  <c r="D14" i="5"/>
  <c r="C12" i="5"/>
  <c r="G83" i="4" l="1"/>
  <c r="G142" i="4" s="1"/>
  <c r="H95" i="4"/>
  <c r="H149" i="4" s="1"/>
  <c r="F11" i="6"/>
  <c r="F10" i="6" s="1"/>
  <c r="J81" i="4"/>
  <c r="K76" i="4" s="1"/>
  <c r="K81" i="4" s="1"/>
  <c r="F138" i="6"/>
  <c r="F151" i="6" s="1"/>
  <c r="E119" i="6"/>
  <c r="E46" i="6"/>
  <c r="E107" i="6"/>
  <c r="E125" i="6"/>
  <c r="G125" i="6"/>
  <c r="G107" i="6"/>
  <c r="F125" i="6"/>
  <c r="F107" i="6"/>
  <c r="K98" i="4"/>
  <c r="K101" i="4" s="1"/>
  <c r="K106" i="4" s="1"/>
  <c r="K13" i="6" s="1"/>
  <c r="J106" i="4"/>
  <c r="J13" i="6" s="1"/>
  <c r="G119" i="6"/>
  <c r="F119" i="6"/>
  <c r="I88" i="4"/>
  <c r="C138" i="6"/>
  <c r="C151" i="6" s="1"/>
  <c r="E117" i="6"/>
  <c r="E113" i="6"/>
  <c r="E106" i="6"/>
  <c r="E114" i="6"/>
  <c r="E111" i="6"/>
  <c r="E118" i="6"/>
  <c r="E116" i="6"/>
  <c r="E110" i="6"/>
  <c r="E109" i="6"/>
  <c r="E11" i="7"/>
  <c r="E2" i="7"/>
  <c r="E120" i="6"/>
  <c r="E108" i="6"/>
  <c r="E115" i="6"/>
  <c r="D11" i="7"/>
  <c r="D2" i="7"/>
  <c r="K11" i="7"/>
  <c r="K2" i="7"/>
  <c r="I11" i="7"/>
  <c r="I2" i="7"/>
  <c r="J138" i="6"/>
  <c r="J151" i="6" s="1"/>
  <c r="C2" i="7"/>
  <c r="C11" i="7"/>
  <c r="G120" i="6"/>
  <c r="G108" i="6"/>
  <c r="G118" i="6"/>
  <c r="G115" i="6"/>
  <c r="G106" i="6"/>
  <c r="F113" i="6"/>
  <c r="F117" i="6"/>
  <c r="F114" i="6"/>
  <c r="F118" i="6"/>
  <c r="G117" i="6"/>
  <c r="G113" i="6"/>
  <c r="F115" i="6"/>
  <c r="F108" i="6"/>
  <c r="F120" i="6"/>
  <c r="G111" i="6"/>
  <c r="F109" i="6"/>
  <c r="F111" i="6"/>
  <c r="F11" i="7"/>
  <c r="F2" i="7"/>
  <c r="G116" i="6"/>
  <c r="G110" i="6"/>
  <c r="F110" i="6"/>
  <c r="F116" i="6"/>
  <c r="G109" i="6"/>
  <c r="F106" i="6"/>
  <c r="J11" i="7"/>
  <c r="J2" i="7"/>
  <c r="H11" i="7"/>
  <c r="H2" i="7"/>
  <c r="G11" i="7"/>
  <c r="G2" i="7"/>
  <c r="H138" i="6"/>
  <c r="H151" i="6" s="1"/>
  <c r="D138" i="6"/>
  <c r="D151" i="6" s="1"/>
  <c r="I138" i="6"/>
  <c r="I151" i="6" s="1"/>
  <c r="E138" i="6"/>
  <c r="E151" i="6" s="1"/>
  <c r="K138" i="6"/>
  <c r="K151" i="6" s="1"/>
  <c r="G138" i="6"/>
  <c r="G151"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6" i="4" l="1"/>
  <c r="G150" i="4" s="1"/>
  <c r="I92" i="4"/>
  <c r="I146" i="4" s="1"/>
  <c r="H96" i="4"/>
  <c r="H12" i="6" s="1"/>
  <c r="I91" i="4"/>
  <c r="I145" i="4" s="1"/>
  <c r="G11" i="6"/>
  <c r="G10" i="6" s="1"/>
  <c r="B4" i="7"/>
  <c r="A4" i="7"/>
  <c r="B3" i="7"/>
  <c r="A3" i="7"/>
  <c r="H83" i="4" l="1"/>
  <c r="H142" i="4" s="1"/>
  <c r="I95" i="4"/>
  <c r="I149" i="4" s="1"/>
  <c r="J88" i="4"/>
  <c r="F46" i="6"/>
  <c r="D131" i="6"/>
  <c r="E131" i="6"/>
  <c r="F131" i="6"/>
  <c r="G131" i="6"/>
  <c r="H131" i="6"/>
  <c r="I131" i="6"/>
  <c r="J131" i="6"/>
  <c r="K131" i="6"/>
  <c r="C131" i="6"/>
  <c r="C121" i="6"/>
  <c r="D6" i="8" s="1"/>
  <c r="J9" i="5"/>
  <c r="H9" i="5"/>
  <c r="C32" i="5"/>
  <c r="D29" i="5" s="1"/>
  <c r="D32" i="5" s="1"/>
  <c r="E29" i="5" s="1"/>
  <c r="C22" i="5"/>
  <c r="D60" i="6"/>
  <c r="E60" i="6"/>
  <c r="F60" i="6"/>
  <c r="G60" i="6"/>
  <c r="H60" i="6"/>
  <c r="I60" i="6"/>
  <c r="J60" i="6"/>
  <c r="K60" i="6"/>
  <c r="C60" i="6"/>
  <c r="D55" i="6"/>
  <c r="E55" i="6"/>
  <c r="F55" i="6"/>
  <c r="G55" i="6"/>
  <c r="H55" i="6"/>
  <c r="I55" i="6"/>
  <c r="J55" i="6"/>
  <c r="K55" i="6"/>
  <c r="D51" i="6"/>
  <c r="D49" i="6" s="1"/>
  <c r="E51" i="6" s="1"/>
  <c r="E49" i="6" s="1"/>
  <c r="D39" i="6"/>
  <c r="E39" i="6"/>
  <c r="F39" i="6"/>
  <c r="G39" i="6"/>
  <c r="H39" i="6"/>
  <c r="I39" i="6"/>
  <c r="J39" i="6"/>
  <c r="K39" i="6"/>
  <c r="C39" i="6"/>
  <c r="D112" i="6" s="1"/>
  <c r="D34" i="6"/>
  <c r="E34" i="6"/>
  <c r="F34" i="6"/>
  <c r="G34" i="6"/>
  <c r="H34" i="6"/>
  <c r="I34" i="6"/>
  <c r="J34" i="6"/>
  <c r="K34" i="6"/>
  <c r="C34" i="6"/>
  <c r="D26" i="6"/>
  <c r="E26" i="6"/>
  <c r="F26" i="6"/>
  <c r="G26" i="6"/>
  <c r="H26" i="6"/>
  <c r="I26" i="6"/>
  <c r="J26" i="6"/>
  <c r="K26" i="6"/>
  <c r="C26" i="6"/>
  <c r="D21" i="6"/>
  <c r="D8" i="6" s="1"/>
  <c r="E21" i="6"/>
  <c r="E8" i="6" s="1"/>
  <c r="F21" i="6"/>
  <c r="F8" i="6" s="1"/>
  <c r="G21" i="6"/>
  <c r="G8" i="6" s="1"/>
  <c r="H21" i="6"/>
  <c r="I21" i="6"/>
  <c r="J21" i="6"/>
  <c r="K21" i="6"/>
  <c r="C21" i="6"/>
  <c r="C8" i="6" s="1"/>
  <c r="D30" i="7"/>
  <c r="D31" i="7" s="1"/>
  <c r="G30" i="7"/>
  <c r="G31" i="7" s="1"/>
  <c r="C30" i="7"/>
  <c r="C31" i="7" s="1"/>
  <c r="H86" i="4" l="1"/>
  <c r="H150" i="4" s="1"/>
  <c r="I96" i="4"/>
  <c r="I12" i="6" s="1"/>
  <c r="J92" i="4"/>
  <c r="J146" i="4" s="1"/>
  <c r="F112" i="6"/>
  <c r="F121" i="6" s="1"/>
  <c r="G6" i="8" s="1"/>
  <c r="G46" i="6"/>
  <c r="J91" i="4"/>
  <c r="J145" i="4" s="1"/>
  <c r="D36" i="7"/>
  <c r="D39" i="7" s="1"/>
  <c r="E112" i="6"/>
  <c r="E121" i="6" s="1"/>
  <c r="F6" i="8" s="1"/>
  <c r="K112" i="6"/>
  <c r="E54" i="6"/>
  <c r="E45" i="6"/>
  <c r="E44" i="6" s="1"/>
  <c r="E12" i="7" s="1"/>
  <c r="F51" i="6"/>
  <c r="F49" i="6" s="1"/>
  <c r="F45" i="6" s="1"/>
  <c r="K114" i="6"/>
  <c r="C54" i="6"/>
  <c r="C44" i="6" s="1"/>
  <c r="H54" i="6"/>
  <c r="D45" i="6"/>
  <c r="J112" i="6"/>
  <c r="G114" i="6"/>
  <c r="D54" i="6"/>
  <c r="G112" i="6"/>
  <c r="J114" i="6"/>
  <c r="J54" i="6"/>
  <c r="F54" i="6"/>
  <c r="I54" i="6"/>
  <c r="D15" i="5"/>
  <c r="D22" i="5" s="1"/>
  <c r="E15" i="5" s="1"/>
  <c r="E22" i="5" s="1"/>
  <c r="E30" i="7"/>
  <c r="E31" i="7" s="1"/>
  <c r="D3" i="7"/>
  <c r="E6" i="7" s="1"/>
  <c r="C3" i="7"/>
  <c r="D6" i="7" s="1"/>
  <c r="E3" i="7"/>
  <c r="F6" i="7" s="1"/>
  <c r="F30" i="7"/>
  <c r="F31" i="7" s="1"/>
  <c r="I114" i="6"/>
  <c r="H114" i="6"/>
  <c r="I112" i="6"/>
  <c r="H112" i="6"/>
  <c r="D114" i="6"/>
  <c r="D121" i="6" s="1"/>
  <c r="E6" i="8" s="1"/>
  <c r="E32" i="5"/>
  <c r="C153" i="6"/>
  <c r="C155" i="6" s="1"/>
  <c r="K54" i="6"/>
  <c r="G54" i="6"/>
  <c r="F3" i="7"/>
  <c r="I83" i="4" l="1"/>
  <c r="I142" i="4" s="1"/>
  <c r="H11" i="6"/>
  <c r="H10" i="6" s="1"/>
  <c r="K88" i="4"/>
  <c r="J95" i="4"/>
  <c r="J149" i="4" s="1"/>
  <c r="F153" i="6"/>
  <c r="K121" i="6"/>
  <c r="K153" i="6" s="1"/>
  <c r="H46" i="6"/>
  <c r="G51" i="6"/>
  <c r="G49" i="6" s="1"/>
  <c r="G45" i="6" s="1"/>
  <c r="G44" i="6" s="1"/>
  <c r="G12" i="7" s="1"/>
  <c r="F36" i="7"/>
  <c r="F39" i="7" s="1"/>
  <c r="G36" i="7"/>
  <c r="G39" i="7" s="1"/>
  <c r="F7" i="7"/>
  <c r="E153" i="6"/>
  <c r="D153" i="6"/>
  <c r="F44" i="6"/>
  <c r="F12" i="7" s="1"/>
  <c r="D44" i="6"/>
  <c r="D12" i="7" s="1"/>
  <c r="E17" i="7" s="1"/>
  <c r="E18" i="7" s="1"/>
  <c r="E7" i="7"/>
  <c r="F15" i="5"/>
  <c r="F22" i="5" s="1"/>
  <c r="G15" i="5" s="1"/>
  <c r="G22" i="5" s="1"/>
  <c r="H15" i="5" s="1"/>
  <c r="H22" i="5" s="1"/>
  <c r="I15" i="5" s="1"/>
  <c r="I22" i="5" s="1"/>
  <c r="F17" i="7"/>
  <c r="F29" i="5"/>
  <c r="F32" i="5" s="1"/>
  <c r="G29" i="5" s="1"/>
  <c r="G32" i="5" s="1"/>
  <c r="H29" i="5" s="1"/>
  <c r="H32" i="5" s="1"/>
  <c r="I29" i="5" s="1"/>
  <c r="I32" i="5" s="1"/>
  <c r="H121" i="6"/>
  <c r="I6" i="8" s="1"/>
  <c r="G121" i="6"/>
  <c r="H6" i="8" s="1"/>
  <c r="I121" i="6"/>
  <c r="J6" i="8" s="1"/>
  <c r="J121" i="6"/>
  <c r="K6" i="8" s="1"/>
  <c r="D7" i="7"/>
  <c r="G6" i="7"/>
  <c r="C24" i="7"/>
  <c r="C12" i="7"/>
  <c r="D17" i="7" s="1"/>
  <c r="E24" i="7"/>
  <c r="C25" i="6"/>
  <c r="D154" i="6"/>
  <c r="C7" i="6" l="1"/>
  <c r="D7" i="8" s="1"/>
  <c r="D37" i="7" s="1"/>
  <c r="D42" i="7" s="1"/>
  <c r="H30" i="7"/>
  <c r="H31" i="7" s="1"/>
  <c r="H8" i="6"/>
  <c r="G3" i="7" s="1"/>
  <c r="H6" i="7" s="1"/>
  <c r="G17" i="7"/>
  <c r="G18" i="7" s="1"/>
  <c r="I86" i="4"/>
  <c r="I150" i="4" s="1"/>
  <c r="K92" i="4"/>
  <c r="K146" i="4" s="1"/>
  <c r="J96" i="4"/>
  <c r="J12" i="6" s="1"/>
  <c r="L6" i="8"/>
  <c r="L36" i="7" s="1"/>
  <c r="L39" i="7" s="1"/>
  <c r="H51" i="6"/>
  <c r="H49" i="6" s="1"/>
  <c r="H45" i="6" s="1"/>
  <c r="H44" i="6" s="1"/>
  <c r="I46" i="6"/>
  <c r="K91" i="4"/>
  <c r="K145" i="4" s="1"/>
  <c r="D24" i="7"/>
  <c r="H36" i="7"/>
  <c r="H39" i="7" s="1"/>
  <c r="F24" i="7"/>
  <c r="E36" i="7"/>
  <c r="E39" i="7" s="1"/>
  <c r="K36" i="7"/>
  <c r="K39" i="7" s="1"/>
  <c r="D18" i="7"/>
  <c r="I153" i="6"/>
  <c r="H153" i="6"/>
  <c r="D155" i="6"/>
  <c r="E154" i="6" s="1"/>
  <c r="E155" i="6" s="1"/>
  <c r="F154" i="6" s="1"/>
  <c r="G153" i="6"/>
  <c r="J153" i="6"/>
  <c r="G24" i="7"/>
  <c r="H17" i="7"/>
  <c r="F18" i="7"/>
  <c r="C23" i="7"/>
  <c r="C25" i="7" s="1"/>
  <c r="J83" i="4" l="1"/>
  <c r="J142" i="4" s="1"/>
  <c r="I11" i="6"/>
  <c r="I10" i="6" s="1"/>
  <c r="K95" i="4"/>
  <c r="K149" i="4" s="1"/>
  <c r="G7" i="7"/>
  <c r="I51" i="6"/>
  <c r="I49" i="6" s="1"/>
  <c r="I45" i="6" s="1"/>
  <c r="I44" i="6" s="1"/>
  <c r="K46" i="6"/>
  <c r="J46" i="6"/>
  <c r="J36" i="7"/>
  <c r="J39" i="7" s="1"/>
  <c r="I36" i="7"/>
  <c r="I39" i="7" s="1"/>
  <c r="D25" i="6"/>
  <c r="H24" i="7"/>
  <c r="H12" i="7"/>
  <c r="I17" i="7" s="1"/>
  <c r="E25" i="6"/>
  <c r="E7" i="6" s="1"/>
  <c r="F7" i="8" s="1"/>
  <c r="F37" i="7" s="1"/>
  <c r="F42" i="7" s="1"/>
  <c r="F155" i="6"/>
  <c r="G154" i="6" s="1"/>
  <c r="I30" i="7" l="1"/>
  <c r="I31" i="7" s="1"/>
  <c r="I8" i="6"/>
  <c r="H3" i="7" s="1"/>
  <c r="H7" i="7" s="1"/>
  <c r="J51" i="6"/>
  <c r="J49" i="6" s="1"/>
  <c r="K51" i="6" s="1"/>
  <c r="K49" i="6" s="1"/>
  <c r="K45" i="6" s="1"/>
  <c r="K44" i="6" s="1"/>
  <c r="J86" i="4"/>
  <c r="J150" i="4" s="1"/>
  <c r="K96" i="4"/>
  <c r="K12" i="6" s="1"/>
  <c r="D7" i="6"/>
  <c r="H18" i="7"/>
  <c r="I24" i="7"/>
  <c r="I12" i="7"/>
  <c r="J17" i="7" s="1"/>
  <c r="E23" i="7"/>
  <c r="E25" i="7" s="1"/>
  <c r="G155" i="6"/>
  <c r="F25" i="6"/>
  <c r="F7" i="6" s="1"/>
  <c r="G7" i="8" s="1"/>
  <c r="G37" i="7" s="1"/>
  <c r="G42" i="7" s="1"/>
  <c r="I6" i="7" l="1"/>
  <c r="J45" i="6"/>
  <c r="J44" i="6" s="1"/>
  <c r="J24" i="7" s="1"/>
  <c r="K83" i="4"/>
  <c r="K142" i="4" s="1"/>
  <c r="J11" i="6"/>
  <c r="J10" i="6" s="1"/>
  <c r="J8" i="6" s="1"/>
  <c r="I3" i="7" s="1"/>
  <c r="D23" i="7"/>
  <c r="D25" i="7" s="1"/>
  <c r="E7" i="8"/>
  <c r="E37" i="7" s="1"/>
  <c r="E42" i="7" s="1"/>
  <c r="I18" i="7"/>
  <c r="K24" i="7"/>
  <c r="K12" i="7"/>
  <c r="F23" i="7"/>
  <c r="F25" i="7" s="1"/>
  <c r="G25" i="6"/>
  <c r="G7" i="6" s="1"/>
  <c r="H7" i="8" s="1"/>
  <c r="H154" i="6"/>
  <c r="H155" i="6" s="1"/>
  <c r="J30" i="7" l="1"/>
  <c r="J31" i="7" s="1"/>
  <c r="J12" i="7"/>
  <c r="K17" i="7" s="1"/>
  <c r="K18" i="7" s="1"/>
  <c r="K86" i="4"/>
  <c r="K150" i="4" s="1"/>
  <c r="J6" i="7"/>
  <c r="I7" i="7"/>
  <c r="H37" i="7"/>
  <c r="H42" i="7" s="1"/>
  <c r="G23" i="7"/>
  <c r="G25" i="7" s="1"/>
  <c r="H25" i="6"/>
  <c r="H7" i="6" s="1"/>
  <c r="I7" i="8" s="1"/>
  <c r="I154" i="6"/>
  <c r="I155" i="6" s="1"/>
  <c r="J18" i="7" l="1"/>
  <c r="K11" i="6"/>
  <c r="K10" i="6" s="1"/>
  <c r="K8" i="6" s="1"/>
  <c r="J3" i="7" s="1"/>
  <c r="K6" i="7" s="1"/>
  <c r="K7" i="7" s="1"/>
  <c r="I37" i="7"/>
  <c r="I42" i="7" s="1"/>
  <c r="H23" i="7"/>
  <c r="H25" i="7" s="1"/>
  <c r="I25" i="6"/>
  <c r="I7" i="6" s="1"/>
  <c r="J7" i="8" s="1"/>
  <c r="J154" i="6"/>
  <c r="J155" i="6" s="1"/>
  <c r="K30" i="7" l="1"/>
  <c r="K31" i="7" s="1"/>
  <c r="J7" i="7"/>
  <c r="J37" i="7"/>
  <c r="J42" i="7" s="1"/>
  <c r="I23" i="7"/>
  <c r="I25" i="7" s="1"/>
  <c r="J25" i="6"/>
  <c r="J7" i="6" s="1"/>
  <c r="K7" i="8" s="1"/>
  <c r="K154" i="6"/>
  <c r="K155" i="6" s="1"/>
  <c r="K37" i="7" l="1"/>
  <c r="K42" i="7" s="1"/>
  <c r="J23" i="7"/>
  <c r="J25" i="7" s="1"/>
  <c r="K25" i="6"/>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7"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1"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02"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9.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<sst xmlns="http://schemas.openxmlformats.org/spreadsheetml/2006/main" count="1180" uniqueCount="749">
  <si>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</si>
  <si>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</si>
  <si>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</si>
  <si>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</si>
  <si>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</si>
  <si>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</si>
  <si>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</si>
  <si>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</si>
  <si>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</si>
  <si>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</si>
  <si>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</si>
  <si>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</si>
  <si>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</si>
  <si>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</si>
  <si>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</si>
  <si>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</si>
  <si>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</si>
  <si>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</si>
  <si>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</si>
  <si>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</si>
  <si>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</si>
  <si>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</si>
  <si>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</si>
  <si>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</si>
  <si>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</si>
  <si>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</si>
  <si>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</si>
  <si>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</si>
  <si>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</si>
  <si>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</si>
  <si>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</si>
  <si>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</si>
  <si>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</si>
  <si>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</si>
  <si>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</si>
  <si>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</si>
  <si>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</si>
  <si>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</si>
  <si>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</si>
  <si>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</si>
  <si>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</si>
  <si>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</si>
  <si>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</si>
  <si>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</si>
  <si>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</si>
  <si>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</si>
  <si>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</si>
  <si>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</si>
  <si>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</si>
  <si>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</si>
  <si>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</si>
  <si>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</si>
  <si>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</si>
  <si>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</si>
  <si>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</si>
  <si>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</si>
  <si>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</si>
  <si>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</si>
  <si>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</si>
  <si>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</si>
  <si>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</si>
  <si>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</si>
  <si>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</si>
  <si>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</si>
  <si>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</si>
  <si>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</si>
  <si>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</si>
  <si>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</si>
  <si>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</si>
  <si>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</si>
  <si>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</si>
  <si>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</si>
  <si>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</si>
  <si>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</si>
  <si>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</si>
  <si>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</si>
  <si>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</si>
  <si>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</si>
  <si>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</si>
  <si>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</si>
  <si>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</si>
  <si>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</si>
  <si>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</si>
  <si>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</si>
  <si>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</si>
  <si>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</si>
  <si>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</si>
  <si>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</si>
  <si>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</si>
  <si>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</si>
  <si>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</si>
  <si>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</si>
  <si>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</si>
  <si>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</si>
  <si>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</si>
  <si>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</si>
  <si>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</si>
  <si>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</si>
  <si>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</si>
  <si>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</si>
  <si>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</si>
  <si>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</si>
  <si>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</si>
  <si>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</si>
  <si>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</si>
  <si>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</si>
  <si>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</si>
  <si>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</si>
  <si>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</si>
  <si>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</si>
  <si>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</si>
  <si>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</si>
  <si>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</si>
  <si>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</si>
  <si>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</si>
  <si>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</si>
  <si>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</si>
  <si>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</si>
  <si>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</si>
  <si>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</si>
  <si>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</si>
  <si>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</si>
  <si>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</si>
  <si>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</si>
  <si>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</si>
  <si>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</si>
  <si>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</si>
  <si>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</si>
  <si>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</si>
  <si>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</si>
  <si>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</si>
  <si>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</si>
  <si>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</si>
  <si>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</si>
  <si>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</si>
  <si>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</si>
  <si>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</si>
  <si>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</si>
  <si>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</si>
  <si>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</si>
  <si>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</si>
  <si>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</si>
  <si>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</si>
  <si>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</si>
  <si>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</si>
  <si>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</si>
  <si>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</si>
  <si>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</si>
  <si>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</si>
  <si>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</si>
  <si>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</si>
  <si>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</si>
  <si>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</si>
  <si>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</si>
  <si>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</si>
  <si>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</si>
  <si>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</si>
  <si>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</si>
  <si>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</si>
  <si>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</si>
  <si>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</si>
  <si>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</si>
  <si>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</si>
  <si>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</si>
  <si>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</si>
  <si>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</si>
  <si>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</si>
  <si>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</si>
  <si>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</si>
  <si>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</si>
  <si>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</si>
  <si>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</si>
  <si>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</si>
  <si>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</si>
  <si>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</si>
  <si>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</si>
  <si>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</si>
  <si>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</si>
  <si>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</si>
  <si>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</si>
  <si>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</si>
  <si>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</si>
  <si>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</si>
  <si>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</si>
  <si>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</si>
  <si>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</si>
  <si>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</si>
  <si>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</si>
  <si>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FINANSINIS TURTAS</t>
  </si>
  <si>
    <t>Įmonių grupės įmonių akcijos</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</si>
  <si>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</si>
  <si>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</si>
  <si>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</si>
  <si>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</si>
  <si>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</si>
  <si>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</si>
  <si>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</si>
  <si>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</si>
  <si>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</si>
  <si>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</si>
  <si>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</si>
  <si>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</si>
  <si>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</si>
  <si>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</si>
  <si>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</si>
  <si>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</si>
  <si>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</si>
  <si>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</si>
  <si>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</si>
  <si>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</si>
  <si>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</si>
  <si>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</si>
  <si>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</si>
  <si>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</si>
  <si>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</si>
  <si>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</si>
  <si>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</si>
  <si>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</si>
  <si>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</si>
  <si>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</si>
  <si>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</si>
  <si>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</si>
  <si>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</si>
  <si>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</si>
  <si>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</si>
  <si>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</si>
  <si>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</si>
  <si>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</si>
  <si>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</si>
  <si>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</si>
  <si>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</si>
  <si>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</si>
  <si>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</si>
  <si>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</si>
  <si>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</si>
  <si>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</si>
  <si>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</si>
  <si>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</si>
  <si>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</si>
  <si>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</si>
  <si>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savikaina</t>
  </si>
  <si>
    <t>Pardavimo sąnaudos</t>
  </si>
  <si>
    <t>Bendrosios ir administracinės sąnaudos</t>
  </si>
  <si>
    <t>7.</t>
  </si>
  <si>
    <t>8.</t>
  </si>
  <si>
    <t>9.</t>
  </si>
  <si>
    <t>10.</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</si>
  <si>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</si>
  <si>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</si>
  <si>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</si>
  <si>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</si>
  <si>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</si>
  <si>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</si>
  <si>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</si>
  <si>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</si>
  <si>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</si>
  <si>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</si>
  <si>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</si>
  <si>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</si>
  <si>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</si>
  <si>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</si>
  <si>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</si>
  <si>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</si>
  <si>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</si>
  <si>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</si>
  <si>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</si>
  <si>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</si>
  <si>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</si>
  <si>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</si>
  <si>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</si>
  <si>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</si>
  <si>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</si>
  <si>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</si>
  <si>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</si>
  <si>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</si>
  <si>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</si>
  <si>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</si>
  <si>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</si>
  <si>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</si>
  <si>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</si>
  <si>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</si>
  <si>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</si>
  <si>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</si>
  <si>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</si>
  <si>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</si>
  <si>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</si>
  <si>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</si>
  <si>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</si>
  <si>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</si>
  <si>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</si>
  <si>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</si>
  <si>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</si>
  <si>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</si>
  <si>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</si>
  <si>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</si>
  <si>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</si>
  <si>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</si>
  <si>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</si>
  <si>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</si>
  <si>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</si>
  <si>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</si>
  <si>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</si>
  <si>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</si>
  <si>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</si>
  <si>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</si>
  <si>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</si>
  <si>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</si>
  <si>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</si>
  <si>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</si>
  <si>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</si>
  <si>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</si>
  <si>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</si>
  <si>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</si>
  <si>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</si>
  <si>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</si>
  <si>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</si>
  <si>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</si>
  <si>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</si>
  <si>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</si>
  <si>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</si>
  <si>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</si>
  <si>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</si>
  <si>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</si>
  <si>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</si>
  <si>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</si>
  <si>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</si>
  <si>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</si>
  <si>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</si>
  <si>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</si>
  <si>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</si>
  <si>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</si>
  <si>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</si>
  <si>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</si>
  <si>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</si>
  <si>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</si>
  <si>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</si>
  <si>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</si>
  <si>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</si>
  <si>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</si>
  <si>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</si>
  <si>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</si>
  <si>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</si>
  <si>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</si>
  <si>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</si>
  <si>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</si>
  <si>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</si>
  <si>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</si>
  <si>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</si>
  <si>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</si>
  <si>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</si>
  <si>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</si>
  <si>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</si>
  <si>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</si>
  <si>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Savarankiškas ūkio subjektas</t>
  </si>
  <si>
    <t>Susijęs su kitais ūkio subjektais</t>
  </si>
  <si>
    <t>Labai maža įmonė</t>
  </si>
  <si>
    <t>Maža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</si>
  <si>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</si>
  <si>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</si>
  <si>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</si>
  <si>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</si>
  <si>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</si>
  <si>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</si>
  <si>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</si>
  <si>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</si>
  <si>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</si>
  <si>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</si>
  <si>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</si>
  <si>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</si>
  <si>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</si>
  <si>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</si>
  <si>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</si>
  <si>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</si>
  <si>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</si>
  <si>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</si>
  <si>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</si>
  <si>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</si>
  <si>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</si>
  <si>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</si>
  <si>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</si>
  <si>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</si>
  <si>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</si>
  <si>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</si>
  <si>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</si>
  <si>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</si>
  <si>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</si>
  <si>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</si>
  <si>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</si>
  <si>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</si>
  <si>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</si>
  <si>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</si>
  <si>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</si>
  <si>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</si>
  <si>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</si>
  <si>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</si>
  <si>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</si>
  <si>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</si>
  <si>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</si>
  <si>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</si>
  <si>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</si>
  <si>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</si>
  <si>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</si>
  <si>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</si>
  <si>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</si>
  <si>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</si>
  <si>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</si>
  <si>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</si>
  <si>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</si>
  <si>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</si>
  <si>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</si>
  <si>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</si>
  <si>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</si>
  <si>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</si>
  <si>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</si>
  <si>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</si>
  <si>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</si>
  <si>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</si>
  <si>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</si>
  <si>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</si>
  <si>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</si>
  <si>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</si>
  <si>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</si>
  <si>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</si>
  <si>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</si>
  <si>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</si>
  <si>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</si>
  <si>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</si>
  <si>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</si>
  <si>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</si>
  <si>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</si>
  <si>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</si>
  <si>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</si>
  <si>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</si>
  <si>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</si>
  <si>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</si>
  <si>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</si>
  <si>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</si>
  <si>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</si>
  <si>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</si>
  <si>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</si>
  <si>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</si>
  <si>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</si>
  <si>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</si>
  <si>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</si>
  <si>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</si>
  <si>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</si>
  <si>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</si>
  <si>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</si>
  <si>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</si>
  <si>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</si>
  <si>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</si>
  <si>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</si>
  <si>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</si>
  <si>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</si>
  <si>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</si>
  <si>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</si>
  <si>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</si>
  <si>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</si>
  <si>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</si>
  <si>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</si>
  <si>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</si>
  <si>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</si>
  <si>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</si>
  <si>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</si>
  <si>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</si>
  <si>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</si>
  <si>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</si>
  <si>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</si>
  <si>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</si>
  <si>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</si>
  <si>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</si>
  <si>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</si>
  <si>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</si>
  <si>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</si>
  <si>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</si>
  <si>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</si>
  <si>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</si>
  <si>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</si>
  <si>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</si>
  <si>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</si>
  <si>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</si>
  <si>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</si>
  <si>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</si>
  <si>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</si>
  <si>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</si>
  <si>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</si>
  <si>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</si>
  <si>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</si>
  <si>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</si>
  <si>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</si>
  <si>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</si>
  <si>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</si>
  <si>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</si>
  <si>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</si>
  <si>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</si>
  <si>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</si>
  <si>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</si>
  <si>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</si>
  <si>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</si>
  <si>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</si>
  <si>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</si>
  <si>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</si>
  <si>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</si>
  <si>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</si>
  <si>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</si>
  <si>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</si>
  <si>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</si>
  <si>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</si>
  <si>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</si>
  <si>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</si>
  <si>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</si>
  <si>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</si>
  <si>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</si>
  <si>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</si>
  <si>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</si>
  <si>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</si>
  <si>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</si>
  <si>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</si>
  <si>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</si>
  <si>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</si>
  <si>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</si>
  <si>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</si>
  <si>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</si>
  <si>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</si>
  <si>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</si>
  <si>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</si>
  <si>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</si>
  <si>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</si>
  <si>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</si>
  <si>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</si>
  <si>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</si>
  <si>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</si>
  <si>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</si>
  <si>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</si>
  <si>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</si>
  <si>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</si>
  <si>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</si>
  <si>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</si>
  <si>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</si>
  <si>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</si>
  <si>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</si>
  <si>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</si>
  <si>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</si>
  <si>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</si>
  <si>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</si>
  <si>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</si>
  <si>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</si>
  <si>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</si>
  <si>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</si>
  <si>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</si>
  <si>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</si>
  <si>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</si>
  <si>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</si>
  <si>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</si>
  <si>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</si>
  <si>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</si>
  <si>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</si>
  <si>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</si>
  <si>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</si>
  <si>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</si>
  <si>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</si>
  <si>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</si>
  <si>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</si>
  <si>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</si>
  <si>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</si>
  <si>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</si>
  <si>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</si>
  <si>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</si>
  <si>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</si>
  <si>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</si>
  <si>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</si>
  <si>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</si>
  <si>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</si>
  <si>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</si>
  <si>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</si>
  <si>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</si>
  <si>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</si>
  <si>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</si>
  <si>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</si>
  <si>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</si>
  <si>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</si>
  <si>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</si>
  <si>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</si>
  <si>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</si>
  <si>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</si>
  <si>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</si>
  <si>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</si>
  <si>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</si>
  <si>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</si>
  <si>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</si>
  <si>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</si>
  <si>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</si>
  <si>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</si>
  <si>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</si>
  <si>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</si>
  <si>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</si>
  <si>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</si>
  <si>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</si>
  <si>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</si>
  <si>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</si>
  <si>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</si>
  <si>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</si>
  <si>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</si>
  <si>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</si>
  <si>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</si>
  <si>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</si>
  <si>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</si>
  <si>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</si>
  <si>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</si>
  <si>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</si>
  <si>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</si>
  <si>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</si>
  <si>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</si>
  <si>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</si>
  <si>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</si>
  <si>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</si>
  <si>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</si>
  <si>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</si>
  <si>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</si>
  <si>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</si>
  <si>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</si>
  <si>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</si>
  <si>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</si>
  <si>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</si>
  <si>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</si>
  <si>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</si>
  <si>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</si>
  <si>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</si>
  <si>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</si>
  <si>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</si>
  <si>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</si>
  <si>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</si>
  <si>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</si>
  <si>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</si>
  <si>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</si>
  <si>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</si>
  <si>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</si>
  <si>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</si>
  <si>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</si>
  <si>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</si>
  <si>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</si>
  <si>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</si>
  <si>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</si>
  <si>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</si>
  <si>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</si>
  <si>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</si>
  <si>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</si>
  <si>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</si>
  <si>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</si>
  <si>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</si>
  <si>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t>
  </si>
  <si>
    <t>Ilgalaikių investicijų įsigijimas (-), perleidimas (+)</t>
  </si>
  <si>
    <t>Akcijų išleidimas (+)</t>
  </si>
  <si>
    <t>2.7</t>
  </si>
  <si>
    <t>2.8</t>
  </si>
  <si>
    <t>Vietos projekto vykdytojo pavadinimas (Pastaba: visa informacija rašoma tik į pilkos spalvos langelius) Siūlome paslėpti nepildomus laukelius</t>
  </si>
  <si>
    <t>Vieta</t>
  </si>
  <si>
    <t>4.3.4.</t>
  </si>
  <si>
    <t>4.3.4.1</t>
  </si>
  <si>
    <t>4.3.4.2</t>
  </si>
  <si>
    <t>4.3.4.3</t>
  </si>
  <si>
    <t>4.3.4.4</t>
  </si>
  <si>
    <t>4.3.4.5</t>
  </si>
  <si>
    <t>4.3.4.6</t>
  </si>
  <si>
    <t>4.3.4.7</t>
  </si>
  <si>
    <t>4.3.4.8</t>
  </si>
  <si>
    <t>4.3.4.9</t>
  </si>
  <si>
    <t>Kitas materialusis turtas</t>
  </si>
  <si>
    <t>Nebaigta statyba</t>
  </si>
  <si>
    <t>4.3.1.5</t>
  </si>
  <si>
    <t>4.3.1.6</t>
  </si>
  <si>
    <t>4.3.1.7</t>
  </si>
  <si>
    <t>4.3.1.8</t>
  </si>
  <si>
    <t>4.3.1.9</t>
  </si>
  <si>
    <t>4.3.8.</t>
  </si>
  <si>
    <t>4.3.8.1</t>
  </si>
  <si>
    <t>4.3.8.2</t>
  </si>
  <si>
    <t>4.3.8.3</t>
  </si>
  <si>
    <t>4.3.8.4</t>
  </si>
  <si>
    <t>4.3.8.5</t>
  </si>
  <si>
    <t>4.3.8.6</t>
  </si>
  <si>
    <t>4.3.8.7</t>
  </si>
  <si>
    <t>4.3.8.8</t>
  </si>
  <si>
    <t>4.3.8.9</t>
  </si>
  <si>
    <t>4.4.</t>
  </si>
  <si>
    <t>4.4.1.</t>
  </si>
  <si>
    <t>4.4.2.</t>
  </si>
  <si>
    <t>4.4.3.</t>
  </si>
  <si>
    <t>4.4.4.</t>
  </si>
  <si>
    <t>4.4.5.</t>
  </si>
  <si>
    <t>4.4.6.</t>
  </si>
  <si>
    <t>4.4.7.</t>
  </si>
  <si>
    <t>4.4.8.</t>
  </si>
  <si>
    <t>4.4.9.</t>
  </si>
  <si>
    <t xml:space="preserve">2.7. </t>
  </si>
  <si>
    <t>2.8.</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</si>
  <si>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</si>
  <si>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</si>
  <si>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</si>
  <si>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</si>
  <si>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</si>
  <si>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</si>
  <si>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</si>
  <si>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</si>
  <si>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</si>
  <si>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</si>
  <si>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</si>
  <si>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</si>
  <si>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</si>
  <si>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</si>
  <si>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</si>
  <si>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</si>
  <si>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2020 m                          mėn.        d.</t>
  </si>
  <si>
    <t>privatus verslas, vykdomas juridinio asmens</t>
  </si>
  <si>
    <t xml:space="preserve">privatus verslas, vykdomas fizinio asmens (išskyrus ūkininkus);
</t>
  </si>
  <si>
    <t>NVO verslas (išskyrus bendruomeninį)</t>
  </si>
  <si>
    <t>7.3.</t>
  </si>
  <si>
    <t>verslo plėtra</t>
  </si>
  <si>
    <t>Teikiamas pagal Kaišiadorių rajono vietos veiklos grupė vietos plėtros strategijos priemonę „Mažų ūkių konkurencingumo didinimas, didinant žemės ūkio produktų pridėtinę vertę, plėtojant vietos rinkas“ kodas LEADER-19.2-SAVA-8</t>
  </si>
  <si>
    <t xml:space="preserve">ūkininko vykdomas verslas
</t>
  </si>
  <si>
    <t xml:space="preserve">žemės ūkio verslas
</t>
  </si>
  <si>
    <t>BIOLOGINIS TURTAS</t>
  </si>
  <si>
    <t>Iš augalininkystės produkcijos pardavimo</t>
  </si>
  <si>
    <t>Iš gyvulių ir kitų gyvūnų pardavimo</t>
  </si>
  <si>
    <t>Iš kitos gyvulininkystės produkcijos pardavimo</t>
  </si>
  <si>
    <t>Iš perdirbtos žemės ūkio produkcijos pardavimo</t>
  </si>
  <si>
    <t>Iš paslaugų žemės ūkiui</t>
  </si>
  <si>
    <t>PAGAMINTOS PRODUKCIJOS, NEBAIGTOS GAMYBOS IR GYVŪNŲ BEI KITO BIOLOGINIO TURTO LIKUČIŲ VERTĖS PADIDĖJIMAS (SUMAŽĖJIMAS)</t>
  </si>
  <si>
    <t>PARDAVIMO PAJAMOS</t>
  </si>
  <si>
    <t>ŪKIO / ĮMONĖS REIKMĖMS SUNAUDOTA PRODUKCIJA</t>
  </si>
  <si>
    <t>ASMENINĖMS REIKMĖMS SUVARTOTA ŪKIO PRODUKCIJA, GYVULIAI IR KITI GYVŪNAI</t>
  </si>
  <si>
    <t>GYVULIŲ BEI KITŲ GYVŪNŲ IR KITO BIOLOGINIO TURTO PIRKIMAI (-)</t>
  </si>
  <si>
    <t>BENDROJI PRODUKCIJA</t>
  </si>
  <si>
    <t>KINTAMOSIOS SĄNAUDOS</t>
  </si>
  <si>
    <t>BENDRASIS GAMYBINIS PELNAS (NUOSTOLIAI)</t>
  </si>
  <si>
    <t>PASTOVIOSIOS SĄNAUDOS</t>
  </si>
  <si>
    <t>Ilgalaikio turto nusidėvėjimo sąnaudos</t>
  </si>
  <si>
    <t>Kitos pastoviosios sąnaudos</t>
  </si>
  <si>
    <t>TIPINĖS VEIKLOS PELNAS (NUOSTOLIAI)</t>
  </si>
  <si>
    <t>DOTACIJOS, SUSIJUSIOS SU PAJAMOMIS</t>
  </si>
  <si>
    <t>KITA VEIKLA</t>
  </si>
  <si>
    <t xml:space="preserve">FINANSINĖ IR INVESTICINĖ VEIKLA </t>
  </si>
  <si>
    <t>ĮPRASTINĖS VEIKLOS PELNAS (NUOSTOLIAI)</t>
  </si>
  <si>
    <t>PAGAUTĖ</t>
  </si>
  <si>
    <t>NETEKIMAI</t>
  </si>
  <si>
    <t>PELNO  (GYVENTOJŲ PAJAMŲ) MOKESTIS</t>
  </si>
  <si>
    <t>16.</t>
  </si>
  <si>
    <t>17.</t>
  </si>
  <si>
    <t>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</si>
</sst>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9" x14ac:knownFonts="1">
    <font>
      <sz val="11"/>
      <color theme="1"/>
      <name val="Calibri"/>
      <family val="2"/>
      <charset val="186"/>
      <scheme val="minor"/>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8"/>
      <color rgb="FF000000"/>
      <name val="Segoe UI"/>
      <family val="2"/>
      <charset val="186"/>
    </font>
    <font>
      <sz val="11"/>
      <color theme="1"/>
      <name val="Times New Roman"/>
      <family val="1"/>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43">
    <xf numFmtId="0" fontId="0" fillId="0" borderId="0" xfId="0"/>
    <xf numFmtId="0" fontId="0" fillId="0" borderId="0" xfId="0" applyAlignment="1">
      <alignment wrapText="1"/>
    </xf>
    <xf numFmtId="0" fontId="3" fillId="2" borderId="1" xfId="0" applyFont="1" applyFill="1" applyBorder="1" applyAlignment="1">
      <alignment horizontal="center" vertical="top" wrapText="1"/>
    </xf>
    <xf numFmtId="0" fontId="3" fillId="4" borderId="1" xfId="0" applyFont="1" applyFill="1" applyBorder="1" applyAlignment="1">
      <alignment horizontal="center" vertical="top" wrapText="1"/>
    </xf>
    <xf numFmtId="2" fontId="3" fillId="3" borderId="1" xfId="0" applyNumberFormat="1" applyFont="1" applyFill="1" applyBorder="1" applyAlignment="1">
      <alignment horizontal="right" vertical="top"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4" fillId="3" borderId="1" xfId="0" applyFont="1" applyFill="1" applyBorder="1" applyAlignment="1">
      <alignment vertical="center" wrapText="1"/>
    </xf>
    <xf numFmtId="0" fontId="4" fillId="3" borderId="1" xfId="0" applyFont="1" applyFill="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2" fontId="7" fillId="0" borderId="1" xfId="0" applyNumberFormat="1" applyFont="1" applyBorder="1" applyAlignment="1">
      <alignment horizontal="right" vertical="center" wrapText="1"/>
    </xf>
    <xf numFmtId="0" fontId="3" fillId="0" borderId="0" xfId="0" applyFont="1"/>
    <xf numFmtId="0" fontId="4" fillId="2" borderId="1" xfId="0" applyFont="1" applyFill="1" applyBorder="1" applyAlignment="1">
      <alignment vertical="center" wrapText="1"/>
    </xf>
    <xf numFmtId="0" fontId="4" fillId="2" borderId="1" xfId="0" applyFont="1" applyFill="1" applyBorder="1" applyAlignment="1">
      <alignment horizontal="justify" vertical="center" wrapText="1"/>
    </xf>
    <xf numFmtId="2" fontId="4" fillId="3" borderId="1" xfId="0" applyNumberFormat="1" applyFont="1" applyFill="1" applyBorder="1" applyAlignment="1">
      <alignment horizontal="right"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9" fillId="0" borderId="0" xfId="0" applyFont="1"/>
    <xf numFmtId="0" fontId="3" fillId="3" borderId="1" xfId="0" applyFont="1" applyFill="1" applyBorder="1" applyAlignment="1">
      <alignment horizontal="right" vertical="top" wrapText="1"/>
    </xf>
    <xf numFmtId="1" fontId="4" fillId="2" borderId="1" xfId="0" applyNumberFormat="1" applyFont="1" applyFill="1" applyBorder="1" applyAlignment="1">
      <alignment horizontal="right" vertical="center" wrapText="1"/>
    </xf>
    <xf numFmtId="1" fontId="4" fillId="3" borderId="1" xfId="0" applyNumberFormat="1" applyFont="1" applyFill="1" applyBorder="1" applyAlignment="1">
      <alignment horizontal="right" vertical="center" wrapText="1"/>
    </xf>
    <xf numFmtId="1" fontId="8" fillId="0" borderId="1" xfId="0" applyNumberFormat="1" applyFont="1" applyBorder="1" applyAlignment="1">
      <alignment horizontal="right" vertical="center" wrapText="1"/>
    </xf>
    <xf numFmtId="1" fontId="7" fillId="5" borderId="1" xfId="0" applyNumberFormat="1" applyFont="1" applyFill="1" applyBorder="1" applyAlignment="1" applyProtection="1">
      <alignment horizontal="right" vertical="center" wrapText="1"/>
      <protection locked="0"/>
    </xf>
    <xf numFmtId="1" fontId="7" fillId="0" borderId="1" xfId="0" applyNumberFormat="1" applyFont="1" applyBorder="1" applyAlignment="1">
      <alignment horizontal="right" vertical="center" wrapText="1"/>
    </xf>
    <xf numFmtId="1" fontId="0" fillId="0" borderId="0" xfId="0" applyNumberFormat="1"/>
    <xf numFmtId="1" fontId="0" fillId="0" borderId="0" xfId="0" applyNumberFormat="1" applyAlignment="1">
      <alignment wrapText="1"/>
    </xf>
    <xf numFmtId="0" fontId="3" fillId="0" borderId="0" xfId="0" applyFont="1" applyAlignment="1">
      <alignment wrapText="1"/>
    </xf>
    <xf numFmtId="1" fontId="3" fillId="0" borderId="0" xfId="0" applyNumberFormat="1" applyFont="1"/>
    <xf numFmtId="0" fontId="0" fillId="0" borderId="0" xfId="0" applyAlignment="1">
      <alignment horizontal="left"/>
    </xf>
    <xf numFmtId="0" fontId="3" fillId="0" borderId="0" xfId="0" applyFont="1" applyAlignment="1">
      <alignment horizontal="left" vertical="top" wrapText="1"/>
    </xf>
    <xf numFmtId="2" fontId="4" fillId="5" borderId="1" xfId="0" applyNumberFormat="1" applyFont="1" applyFill="1" applyBorder="1" applyAlignment="1" applyProtection="1">
      <alignment horizontal="right" vertical="center" wrapText="1"/>
      <protection locked="0"/>
    </xf>
    <xf numFmtId="0" fontId="7" fillId="5" borderId="1" xfId="0" applyFont="1" applyFill="1" applyBorder="1" applyAlignment="1" applyProtection="1">
      <alignment horizontal="left" vertical="top" wrapText="1"/>
      <protection locked="0"/>
    </xf>
    <xf numFmtId="2" fontId="7" fillId="5" borderId="1" xfId="0" applyNumberFormat="1" applyFont="1" applyFill="1" applyBorder="1" applyAlignment="1" applyProtection="1">
      <alignment horizontal="right" vertical="center" wrapText="1"/>
      <protection locked="0"/>
    </xf>
    <xf numFmtId="2" fontId="6" fillId="5" borderId="1" xfId="0" applyNumberFormat="1" applyFont="1" applyFill="1" applyBorder="1" applyAlignment="1" applyProtection="1">
      <alignment horizontal="right" vertical="center" wrapText="1"/>
      <protection locked="0"/>
    </xf>
    <xf numFmtId="1" fontId="4"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2" fontId="3" fillId="2" borderId="1" xfId="0" applyNumberFormat="1" applyFont="1" applyFill="1" applyBorder="1" applyAlignment="1">
      <alignment horizontal="right" vertical="top" wrapText="1"/>
    </xf>
    <xf numFmtId="0" fontId="3" fillId="2" borderId="5" xfId="0" applyFont="1" applyFill="1" applyBorder="1" applyAlignment="1">
      <alignment vertical="top" wrapText="1"/>
    </xf>
    <xf numFmtId="0" fontId="9" fillId="0" borderId="1" xfId="0" applyFont="1" applyBorder="1" applyAlignment="1" applyProtection="1">
      <alignment horizontal="left" vertical="top" wrapText="1"/>
      <protection locked="0"/>
    </xf>
    <xf numFmtId="0" fontId="9" fillId="0" borderId="0" xfId="0" applyFont="1" applyAlignment="1" applyProtection="1">
      <alignment horizontal="left" vertical="top"/>
      <protection locked="0"/>
    </xf>
    <xf numFmtId="0" fontId="6" fillId="0" borderId="1" xfId="0" applyFont="1" applyBorder="1" applyAlignment="1">
      <alignment vertical="center" wrapText="1"/>
    </xf>
    <xf numFmtId="0" fontId="6" fillId="0" borderId="1" xfId="0" applyFont="1" applyBorder="1" applyAlignment="1">
      <alignment horizontal="justify" vertical="center" wrapText="1"/>
    </xf>
    <xf numFmtId="1" fontId="6" fillId="0" borderId="1" xfId="0" applyNumberFormat="1" applyFont="1" applyBorder="1" applyAlignment="1">
      <alignment horizontal="right" vertical="center" wrapText="1"/>
    </xf>
    <xf numFmtId="0" fontId="5" fillId="0" borderId="0" xfId="0" applyFont="1"/>
    <xf numFmtId="0" fontId="3" fillId="0" borderId="0" xfId="0" applyFont="1" applyAlignment="1">
      <alignment horizontal="center" wrapText="1"/>
    </xf>
    <xf numFmtId="1" fontId="3" fillId="0" borderId="0" xfId="0" applyNumberFormat="1" applyFont="1" applyAlignment="1">
      <alignment horizontal="center"/>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top" wrapText="1"/>
    </xf>
    <xf numFmtId="0" fontId="3" fillId="0" borderId="0" xfId="0" applyFont="1" applyProtection="1">
      <protection locked="0"/>
    </xf>
    <xf numFmtId="0" fontId="3" fillId="0" borderId="0" xfId="0" applyFont="1" applyAlignment="1">
      <alignment horizontal="left" vertical="top"/>
    </xf>
    <xf numFmtId="2" fontId="7" fillId="5" borderId="0" xfId="0" applyNumberFormat="1" applyFont="1" applyFill="1" applyAlignment="1" applyProtection="1">
      <alignment horizontal="center" vertical="center" wrapText="1"/>
      <protection locked="0"/>
    </xf>
    <xf numFmtId="0" fontId="11" fillId="0" borderId="0" xfId="0" applyFont="1" applyAlignment="1">
      <alignment horizontal="left" vertical="top"/>
    </xf>
    <xf numFmtId="0" fontId="11" fillId="0" borderId="0" xfId="0" applyFont="1" applyAlignment="1">
      <alignment horizontal="left" vertical="center"/>
    </xf>
    <xf numFmtId="0" fontId="11" fillId="0" borderId="0" xfId="0" applyFont="1"/>
    <xf numFmtId="0" fontId="12" fillId="0" borderId="0" xfId="0" applyFont="1"/>
    <xf numFmtId="1" fontId="11" fillId="5" borderId="1" xfId="0" applyNumberFormat="1" applyFont="1" applyFill="1" applyBorder="1" applyAlignment="1" applyProtection="1">
      <alignment horizontal="right" vertical="center" wrapText="1"/>
      <protection locked="0"/>
    </xf>
    <xf numFmtId="0" fontId="13" fillId="0" borderId="0" xfId="0" applyFont="1"/>
    <xf numFmtId="0" fontId="14" fillId="4" borderId="1" xfId="0" applyFont="1" applyFill="1" applyBorder="1" applyAlignment="1">
      <alignment horizontal="left" vertical="top" wrapText="1"/>
    </xf>
    <xf numFmtId="0" fontId="14" fillId="0" borderId="1" xfId="0" applyFont="1" applyBorder="1" applyAlignment="1">
      <alignment horizontal="justify" vertical="center" wrapText="1"/>
    </xf>
    <xf numFmtId="0" fontId="14" fillId="0" borderId="1" xfId="0" applyFont="1" applyBorder="1" applyAlignment="1">
      <alignment horizontal="left" vertical="top" wrapText="1"/>
    </xf>
    <xf numFmtId="2" fontId="14" fillId="4" borderId="1" xfId="0" applyNumberFormat="1" applyFont="1" applyFill="1" applyBorder="1" applyAlignment="1">
      <alignment horizontal="right" vertical="top" wrapText="1"/>
    </xf>
    <xf numFmtId="0" fontId="15" fillId="3" borderId="1" xfId="0" applyFont="1" applyFill="1" applyBorder="1" applyAlignment="1">
      <alignment horizontal="center" vertical="center" wrapText="1"/>
    </xf>
    <xf numFmtId="2" fontId="3" fillId="6" borderId="1" xfId="0" applyNumberFormat="1" applyFont="1" applyFill="1" applyBorder="1" applyAlignment="1">
      <alignment horizontal="center" vertical="top" wrapText="1"/>
    </xf>
    <xf numFmtId="2" fontId="3" fillId="6" borderId="1" xfId="0" applyNumberFormat="1" applyFont="1" applyFill="1" applyBorder="1" applyAlignment="1">
      <alignment horizontal="right" vertical="top" wrapText="1"/>
    </xf>
    <xf numFmtId="0" fontId="3" fillId="6" borderId="1" xfId="0" applyFont="1" applyFill="1" applyBorder="1" applyAlignment="1">
      <alignment horizontal="left" vertical="top" wrapText="1"/>
    </xf>
    <xf numFmtId="1" fontId="8" fillId="5" borderId="1" xfId="0" applyNumberFormat="1" applyFont="1" applyFill="1" applyBorder="1" applyAlignment="1" applyProtection="1">
      <alignment horizontal="right" vertical="center" wrapText="1"/>
      <protection locked="0"/>
    </xf>
    <xf numFmtId="1" fontId="15" fillId="3" borderId="1" xfId="0" applyNumberFormat="1" applyFont="1" applyFill="1" applyBorder="1" applyAlignment="1">
      <alignment horizontal="right" vertical="center" wrapText="1"/>
    </xf>
    <xf numFmtId="1" fontId="16" fillId="0" borderId="1" xfId="0" applyNumberFormat="1" applyFont="1" applyBorder="1" applyAlignment="1">
      <alignment horizontal="right" vertical="center" wrapText="1"/>
    </xf>
    <xf numFmtId="1" fontId="14" fillId="0" borderId="1" xfId="0" applyNumberFormat="1" applyFont="1" applyBorder="1" applyAlignment="1">
      <alignment horizontal="right" vertical="center" wrapText="1"/>
    </xf>
    <xf numFmtId="0" fontId="15" fillId="0" borderId="1" xfId="0" applyFont="1" applyBorder="1" applyAlignment="1">
      <alignment horizontal="left" vertical="top" wrapText="1"/>
    </xf>
    <xf numFmtId="2" fontId="14" fillId="4" borderId="5" xfId="0" applyNumberFormat="1" applyFont="1" applyFill="1" applyBorder="1" applyAlignment="1">
      <alignment horizontal="right" vertical="top" wrapText="1"/>
    </xf>
    <xf numFmtId="0" fontId="3" fillId="3" borderId="8" xfId="0" applyFont="1" applyFill="1" applyBorder="1" applyAlignment="1">
      <alignment horizontal="left" vertical="top" wrapText="1"/>
    </xf>
    <xf numFmtId="0" fontId="3" fillId="4" borderId="3" xfId="0" applyFont="1" applyFill="1" applyBorder="1" applyAlignment="1">
      <alignment vertical="top" wrapText="1"/>
    </xf>
    <xf numFmtId="0" fontId="3" fillId="4" borderId="7" xfId="0" applyFont="1" applyFill="1" applyBorder="1" applyAlignment="1">
      <alignment vertical="top" wrapText="1"/>
    </xf>
    <xf numFmtId="0" fontId="4" fillId="0" borderId="0" xfId="0" applyFont="1" applyAlignment="1">
      <alignment vertical="center" wrapText="1"/>
    </xf>
    <xf numFmtId="0" fontId="4" fillId="0" borderId="0" xfId="0" applyFont="1" applyAlignment="1">
      <alignment horizontal="justify" vertical="center" wrapText="1"/>
    </xf>
    <xf numFmtId="1" fontId="4" fillId="0" borderId="0" xfId="0" applyNumberFormat="1" applyFont="1" applyAlignment="1" applyProtection="1">
      <alignment horizontal="right" vertical="center" wrapText="1"/>
      <protection locked="0"/>
    </xf>
    <xf numFmtId="0" fontId="7" fillId="0" borderId="0" xfId="0" applyFont="1" applyAlignment="1">
      <alignment vertical="center" wrapText="1"/>
    </xf>
    <xf numFmtId="0" fontId="7" fillId="0" borderId="0" xfId="0" applyFont="1" applyAlignment="1">
      <alignment horizontal="justify" vertical="center" wrapText="1"/>
    </xf>
    <xf numFmtId="1" fontId="7" fillId="0" borderId="0" xfId="0" applyNumberFormat="1" applyFont="1" applyAlignment="1">
      <alignment horizontal="right" vertical="center" wrapText="1"/>
    </xf>
    <xf numFmtId="0" fontId="10" fillId="0" borderId="0" xfId="0" applyFont="1"/>
    <xf numFmtId="0" fontId="10" fillId="0" borderId="0" xfId="0" applyFont="1" applyAlignment="1">
      <alignment horizontal="center" wrapText="1"/>
    </xf>
    <xf numFmtId="165" fontId="14" fillId="5" borderId="1" xfId="0" applyNumberFormat="1" applyFont="1" applyFill="1" applyBorder="1" applyAlignment="1" applyProtection="1">
      <alignment horizontal="right" vertical="center" wrapText="1"/>
      <protection locked="0"/>
    </xf>
    <xf numFmtId="2" fontId="7" fillId="8" borderId="1" xfId="0" applyNumberFormat="1" applyFont="1" applyFill="1" applyBorder="1" applyAlignment="1" applyProtection="1">
      <alignment horizontal="right" vertical="center" wrapText="1"/>
      <protection locked="0"/>
    </xf>
    <xf numFmtId="1" fontId="7" fillId="8" borderId="1" xfId="0" applyNumberFormat="1" applyFont="1" applyFill="1" applyBorder="1" applyAlignment="1" applyProtection="1">
      <alignment horizontal="right" vertical="center" wrapText="1"/>
      <protection locked="0"/>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top" wrapText="1"/>
    </xf>
    <xf numFmtId="0" fontId="3" fillId="4" borderId="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2" fontId="3" fillId="4" borderId="1" xfId="0" applyNumberFormat="1" applyFont="1" applyFill="1" applyBorder="1" applyAlignment="1">
      <alignment horizontal="right" vertical="top" wrapText="1"/>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14" fillId="4" borderId="5" xfId="0" applyNumberFormat="1" applyFont="1" applyFill="1" applyBorder="1" applyAlignment="1" applyProtection="1">
      <alignment horizontal="right" vertical="top" wrapText="1"/>
    </xf>
    <xf numFmtId="0" fontId="0" fillId="0" borderId="0" xfId="0" applyFont="1" applyAlignment="1">
      <alignment horizontal="center" vertical="top"/>
    </xf>
    <xf numFmtId="1" fontId="7" fillId="5" borderId="1" xfId="0" applyNumberFormat="1" applyFont="1" applyFill="1" applyBorder="1" applyAlignment="1" applyProtection="1">
      <alignment horizontal="left" vertical="center" wrapText="1"/>
      <protection locked="0"/>
    </xf>
    <xf numFmtId="0" fontId="0" fillId="5" borderId="3"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0" borderId="0" xfId="0" applyFont="1" applyAlignment="1">
      <alignment horizontal="center" vertical="center"/>
    </xf>
    <xf numFmtId="1" fontId="7" fillId="5" borderId="1" xfId="0" applyNumberFormat="1" applyFont="1" applyFill="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1" xfId="0" applyFont="1" applyBorder="1" applyAlignment="1">
      <alignment horizontal="left" vertical="top" wrapText="1"/>
    </xf>
    <xf numFmtId="0" fontId="0" fillId="3" borderId="1" xfId="0" applyFont="1"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0" fillId="5" borderId="1" xfId="0" applyFont="1" applyFill="1" applyBorder="1" applyAlignment="1" applyProtection="1">
      <alignment horizontal="center" vertical="top" wrapText="1"/>
      <protection locked="0"/>
    </xf>
    <xf numFmtId="164" fontId="0" fillId="0" borderId="1" xfId="0" applyNumberFormat="1" applyFont="1" applyBorder="1" applyAlignment="1">
      <alignment horizontal="left" vertical="top"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0" fontId="3"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wrapText="1"/>
    </xf>
    <xf numFmtId="0" fontId="0" fillId="0" borderId="1" xfId="0" applyFont="1" applyBorder="1" applyAlignment="1" applyProtection="1">
      <alignment horizontal="left" vertical="top" wrapText="1"/>
      <protection locked="0"/>
    </xf>
    <xf numFmtId="0" fontId="0" fillId="0" borderId="0" xfId="0" applyFont="1" applyAlignment="1" applyProtection="1">
      <alignment horizontal="left" vertical="top"/>
      <protection locked="0"/>
    </xf>
    <xf numFmtId="2" fontId="0" fillId="4" borderId="1" xfId="0" applyNumberFormat="1" applyFont="1" applyFill="1" applyBorder="1" applyAlignment="1">
      <alignment horizontal="right" vertical="top" wrapText="1"/>
    </xf>
    <xf numFmtId="2" fontId="0" fillId="4" borderId="1" xfId="0" applyNumberFormat="1" applyFont="1" applyFill="1" applyBorder="1" applyAlignment="1" applyProtection="1">
      <alignment horizontal="right" vertical="top" wrapText="1"/>
      <protection locked="0"/>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lignment horizontal="right" vertical="top" wrapText="1"/>
    </xf>
    <xf numFmtId="0" fontId="0" fillId="0" borderId="0" xfId="0" applyFont="1"/>
    <xf numFmtId="2" fontId="0" fillId="5" borderId="1" xfId="0" applyNumberFormat="1" applyFont="1" applyFill="1" applyBorder="1" applyAlignment="1" applyProtection="1">
      <alignment horizontal="right" vertical="top" wrapText="1"/>
      <protection locked="0"/>
    </xf>
    <xf numFmtId="14"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2" fontId="6" fillId="0" borderId="1" xfId="0" applyNumberFormat="1" applyFont="1" applyBorder="1" applyAlignment="1">
      <alignment horizontal="right" vertical="center" wrapText="1"/>
    </xf>
    <xf numFmtId="0" fontId="18" fillId="0" borderId="0" xfId="0" applyFont="1"/>
    <xf numFmtId="0" fontId="0" fillId="0" borderId="0" xfId="0" applyAlignment="1">
      <alignment vertical="top"/>
    </xf>
    <xf numFmtId="0" fontId="0" fillId="4" borderId="1" xfId="0" applyFill="1" applyBorder="1" applyAlignment="1">
      <alignment horizontal="left" vertical="top" wrapText="1"/>
    </xf>
    <xf numFmtId="1" fontId="7" fillId="6" borderId="1" xfId="0" applyNumberFormat="1" applyFont="1" applyFill="1" applyBorder="1" applyAlignment="1" applyProtection="1">
      <alignment horizontal="right" vertical="center" wrapText="1"/>
      <protection locked="0"/>
    </xf>
    <xf numFmtId="0" fontId="18" fillId="6" borderId="1" xfId="0" applyFont="1" applyFill="1" applyBorder="1" applyAlignment="1">
      <alignment horizontal="left" vertical="top" wrapText="1"/>
    </xf>
    <xf numFmtId="0" fontId="7" fillId="0" borderId="1" xfId="0" applyFont="1" applyBorder="1" applyAlignment="1">
      <alignment horizontal="left" vertical="top" wrapText="1"/>
    </xf>
    <xf numFmtId="0" fontId="18" fillId="6" borderId="1" xfId="0" applyFont="1" applyFill="1" applyBorder="1" applyAlignment="1">
      <alignment horizontal="left" vertical="top"/>
    </xf>
    <xf numFmtId="0" fontId="7" fillId="0" borderId="3" xfId="0" applyFont="1" applyBorder="1" applyAlignment="1">
      <alignment horizontal="left" vertical="top" wrapText="1"/>
    </xf>
    <xf numFmtId="0" fontId="7" fillId="6" borderId="1" xfId="0" applyFont="1" applyFill="1" applyBorder="1" applyAlignment="1">
      <alignment horizontal="left" vertical="top" wrapText="1"/>
    </xf>
    <xf numFmtId="0" fontId="4" fillId="0" borderId="0" xfId="0" applyFont="1" applyAlignment="1">
      <alignment horizontal="center" vertical="center" wrapText="1"/>
    </xf>
    <xf numFmtId="0" fontId="4" fillId="5" borderId="0" xfId="0" applyFont="1" applyFill="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3"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3"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3" fillId="3" borderId="3"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right" vertical="top" wrapText="1"/>
    </xf>
    <xf numFmtId="0" fontId="3" fillId="3" borderId="7" xfId="0" applyFont="1" applyFill="1" applyBorder="1" applyAlignment="1">
      <alignment horizontal="right" vertical="top" wrapText="1"/>
    </xf>
    <xf numFmtId="0" fontId="3" fillId="3" borderId="2" xfId="0" applyFont="1" applyFill="1" applyBorder="1" applyAlignment="1">
      <alignment horizontal="righ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3" fillId="4" borderId="3"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7" fillId="5" borderId="3" xfId="0" applyNumberFormat="1" applyFont="1" applyFill="1" applyBorder="1" applyAlignment="1" applyProtection="1">
      <alignment horizontal="right" vertical="center" wrapText="1"/>
      <protection locked="0"/>
    </xf>
    <xf numFmtId="2" fontId="7" fillId="5" borderId="7" xfId="0" applyNumberFormat="1" applyFont="1" applyFill="1" applyBorder="1" applyAlignment="1" applyProtection="1">
      <alignment horizontal="right" vertical="center" wrapText="1"/>
      <protection locked="0"/>
    </xf>
    <xf numFmtId="2" fontId="7"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2" xfId="0" applyFont="1" applyFill="1" applyBorder="1" applyAlignment="1">
      <alignment horizontal="left" vertical="top" wrapText="1"/>
    </xf>
    <xf numFmtId="2" fontId="3" fillId="4" borderId="1" xfId="0" applyNumberFormat="1" applyFont="1" applyFill="1" applyBorder="1" applyAlignment="1">
      <alignment horizontal="right" vertical="top" wrapText="1"/>
    </xf>
    <xf numFmtId="0" fontId="3" fillId="4" borderId="1" xfId="0" applyFont="1" applyFill="1" applyBorder="1" applyAlignment="1">
      <alignment horizontal="right" vertical="top" wrapText="1"/>
    </xf>
    <xf numFmtId="0" fontId="3" fillId="3" borderId="3"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6" borderId="3"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2" xfId="0" applyFont="1" applyFill="1" applyBorder="1" applyAlignment="1">
      <alignment horizontal="left" vertical="top" wrapText="1"/>
    </xf>
    <xf numFmtId="0" fontId="4" fillId="7" borderId="1" xfId="0" applyFont="1" applyFill="1" applyBorder="1" applyAlignment="1">
      <alignment horizontal="justify" vertical="center" wrapText="1"/>
    </xf>
    <xf numFmtId="0" fontId="15"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vertical="center" wrapText="1"/>
    </xf>
    <xf numFmtId="1" fontId="4" fillId="5" borderId="5" xfId="0" applyNumberFormat="1" applyFont="1" applyFill="1" applyBorder="1" applyAlignment="1" applyProtection="1">
      <alignment horizontal="center" vertical="center" wrapText="1"/>
      <protection locked="0"/>
    </xf>
    <xf numFmtId="1" fontId="4" fillId="5" borderId="6" xfId="0" applyNumberFormat="1" applyFont="1" applyFill="1" applyBorder="1" applyAlignment="1" applyProtection="1">
      <alignment horizontal="center" vertical="center" wrapText="1"/>
      <protection locked="0"/>
    </xf>
    <xf numFmtId="1" fontId="4" fillId="5" borderId="4" xfId="0" applyNumberFormat="1" applyFont="1" applyFill="1" applyBorder="1" applyAlignment="1" applyProtection="1">
      <alignment horizontal="center" vertical="center" wrapText="1"/>
      <protection locked="0"/>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cellXfs>
  <cellStyles count="1">
    <cellStyle name="Normal"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ea typeface="Segoe UI"/>
                  <a:cs typeface="Segoe UI"/>
                </a:rPr>
                <a:t> – prekyba.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rtotojas/Desktop/Kvietimas%20N.5/5.1.%20NVO%20socialinis%20verslas/2%20priedas%20Vietos%20projekto%20verslo%20plano%20forma_NVO%20socialinis%20vers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Kontrolė"/>
      <sheetName val="Konstantos"/>
      <sheetName val="Apie"/>
    </sheetNames>
    <sheetDataSet>
      <sheetData sheetId="0"/>
      <sheetData sheetId="1"/>
      <sheetData sheetId="2"/>
      <sheetData sheetId="3">
        <row r="3">
          <cell r="C3" t="str">
            <v>Užpildykite 1.1.2 punktą</v>
          </cell>
        </row>
        <row r="5">
          <cell r="D5" t="b">
            <v>0</v>
          </cell>
          <cell r="E5" t="b">
            <v>0</v>
          </cell>
          <cell r="F5" t="b">
            <v>0</v>
          </cell>
          <cell r="G5">
            <v>1</v>
          </cell>
          <cell r="H5">
            <v>2</v>
          </cell>
          <cell r="I5">
            <v>3</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70" zoomScaleNormal="70" workbookViewId="0">
      <selection activeCell="Q35" sqref="Q35"/>
    </sheetView>
  </sheetViews>
  <sheetFormatPr defaultColWidth="8.85546875" defaultRowHeight="15" x14ac:dyDescent="0.25"/>
  <cols>
    <col min="1" max="1" width="9.140625" style="112" customWidth="1"/>
    <col min="2" max="2" width="34.7109375" style="112" customWidth="1"/>
    <col min="3" max="3" width="18.85546875" style="112" customWidth="1"/>
    <col min="4" max="4" width="45.28515625" style="112" customWidth="1"/>
    <col min="5" max="16384" width="8.85546875" style="111"/>
  </cols>
  <sheetData>
    <row r="1" spans="1:4" ht="32.25" customHeight="1" x14ac:dyDescent="0.25">
      <c r="A1" s="159" t="s">
        <v>655</v>
      </c>
      <c r="B1" s="159"/>
      <c r="C1" s="159"/>
      <c r="D1" s="159"/>
    </row>
    <row r="3" spans="1:4" x14ac:dyDescent="0.25">
      <c r="A3" s="158" t="s">
        <v>78</v>
      </c>
      <c r="B3" s="158"/>
      <c r="C3" s="158"/>
      <c r="D3" s="158"/>
    </row>
    <row r="4" spans="1:4" x14ac:dyDescent="0.25">
      <c r="A4" s="123"/>
    </row>
    <row r="5" spans="1:4" ht="35.450000000000003" customHeight="1" x14ac:dyDescent="0.25">
      <c r="A5" s="158" t="s">
        <v>718</v>
      </c>
      <c r="B5" s="158"/>
      <c r="C5" s="158"/>
      <c r="D5" s="158"/>
    </row>
    <row r="6" spans="1:4" x14ac:dyDescent="0.25">
      <c r="A6" s="14"/>
    </row>
    <row r="7" spans="1:4" s="109" customFormat="1" ht="15" customHeight="1" x14ac:dyDescent="0.25">
      <c r="A7" s="160" t="s">
        <v>712</v>
      </c>
      <c r="B7" s="160"/>
      <c r="C7" s="160"/>
      <c r="D7" s="160"/>
    </row>
    <row r="8" spans="1:4" s="109" customFormat="1" x14ac:dyDescent="0.25">
      <c r="A8" s="123"/>
      <c r="B8" s="113"/>
      <c r="C8" s="53" t="s">
        <v>656</v>
      </c>
      <c r="D8" s="113"/>
    </row>
    <row r="9" spans="1:4" x14ac:dyDescent="0.25">
      <c r="A9" s="14"/>
    </row>
    <row r="10" spans="1:4" x14ac:dyDescent="0.25">
      <c r="A10" s="88" t="s">
        <v>0</v>
      </c>
      <c r="B10" s="163" t="s">
        <v>1</v>
      </c>
      <c r="C10" s="163"/>
      <c r="D10" s="163"/>
    </row>
    <row r="11" spans="1:4" x14ac:dyDescent="0.25">
      <c r="A11" s="88" t="s">
        <v>2</v>
      </c>
      <c r="B11" s="164" t="s">
        <v>3</v>
      </c>
      <c r="C11" s="164"/>
      <c r="D11" s="164"/>
    </row>
    <row r="12" spans="1:4" ht="30" x14ac:dyDescent="0.25">
      <c r="A12" s="114" t="s">
        <v>4</v>
      </c>
      <c r="B12" s="114" t="s">
        <v>5</v>
      </c>
      <c r="C12" s="161" t="s">
        <v>719</v>
      </c>
      <c r="D12" s="162"/>
    </row>
    <row r="13" spans="1:4" ht="30" x14ac:dyDescent="0.25">
      <c r="A13" s="114" t="s">
        <v>6</v>
      </c>
      <c r="B13" s="114" t="s">
        <v>7</v>
      </c>
      <c r="C13" s="161" t="s">
        <v>717</v>
      </c>
      <c r="D13" s="162"/>
    </row>
    <row r="14" spans="1:4" ht="14.45" customHeight="1" x14ac:dyDescent="0.25">
      <c r="A14" s="114" t="s">
        <v>8</v>
      </c>
      <c r="B14" s="114" t="s">
        <v>9</v>
      </c>
      <c r="C14" s="161" t="s">
        <v>720</v>
      </c>
      <c r="D14" s="162"/>
    </row>
    <row r="15" spans="1:4" x14ac:dyDescent="0.25">
      <c r="A15" s="165" t="s">
        <v>10</v>
      </c>
      <c r="B15" s="165" t="s">
        <v>11</v>
      </c>
      <c r="C15" s="166"/>
      <c r="D15" s="166"/>
    </row>
    <row r="16" spans="1:4" x14ac:dyDescent="0.25">
      <c r="A16" s="165"/>
      <c r="B16" s="165"/>
      <c r="C16" s="166"/>
      <c r="D16" s="166"/>
    </row>
    <row r="17" spans="1:4" x14ac:dyDescent="0.25">
      <c r="A17" s="165"/>
      <c r="B17" s="165"/>
      <c r="C17" s="166"/>
      <c r="D17" s="166"/>
    </row>
    <row r="18" spans="1:4" s="117" customFormat="1" x14ac:dyDescent="0.25">
      <c r="A18" s="167" t="s">
        <v>328</v>
      </c>
      <c r="B18" s="170" t="s">
        <v>44</v>
      </c>
      <c r="C18" s="115" t="s">
        <v>12</v>
      </c>
      <c r="D18" s="116"/>
    </row>
    <row r="19" spans="1:4" s="117" customFormat="1" x14ac:dyDescent="0.25">
      <c r="A19" s="168"/>
      <c r="B19" s="170"/>
      <c r="C19" s="115" t="s">
        <v>13</v>
      </c>
      <c r="D19" s="116"/>
    </row>
    <row r="20" spans="1:4" s="117" customFormat="1" x14ac:dyDescent="0.25">
      <c r="A20" s="168"/>
      <c r="B20" s="170"/>
      <c r="C20" s="115" t="s">
        <v>14</v>
      </c>
      <c r="D20" s="116"/>
    </row>
    <row r="21" spans="1:4" s="117" customFormat="1" x14ac:dyDescent="0.25">
      <c r="A21" s="168"/>
      <c r="B21" s="170"/>
      <c r="C21" s="115" t="s">
        <v>15</v>
      </c>
      <c r="D21" s="116"/>
    </row>
    <row r="22" spans="1:4" s="117" customFormat="1" x14ac:dyDescent="0.25">
      <c r="A22" s="168"/>
      <c r="B22" s="170"/>
      <c r="C22" s="115" t="s">
        <v>16</v>
      </c>
      <c r="D22" s="116"/>
    </row>
    <row r="23" spans="1:4" s="117" customFormat="1" ht="29.45" customHeight="1" x14ac:dyDescent="0.25">
      <c r="A23" s="169"/>
      <c r="B23" s="170"/>
      <c r="C23" s="115" t="s">
        <v>17</v>
      </c>
      <c r="D23" s="116"/>
    </row>
    <row r="24" spans="1:4" s="117" customFormat="1" x14ac:dyDescent="0.25">
      <c r="A24" s="167" t="s">
        <v>370</v>
      </c>
      <c r="B24" s="170" t="s">
        <v>44</v>
      </c>
      <c r="C24" s="115" t="s">
        <v>12</v>
      </c>
      <c r="D24" s="116"/>
    </row>
    <row r="25" spans="1:4" s="117" customFormat="1" x14ac:dyDescent="0.25">
      <c r="A25" s="168"/>
      <c r="B25" s="170"/>
      <c r="C25" s="115" t="s">
        <v>13</v>
      </c>
      <c r="D25" s="116"/>
    </row>
    <row r="26" spans="1:4" s="117" customFormat="1" x14ac:dyDescent="0.25">
      <c r="A26" s="168"/>
      <c r="B26" s="170"/>
      <c r="C26" s="115" t="s">
        <v>14</v>
      </c>
      <c r="D26" s="116"/>
    </row>
    <row r="27" spans="1:4" s="117" customFormat="1" x14ac:dyDescent="0.25">
      <c r="A27" s="168"/>
      <c r="B27" s="170"/>
      <c r="C27" s="115" t="s">
        <v>15</v>
      </c>
      <c r="D27" s="116"/>
    </row>
    <row r="28" spans="1:4" s="117" customFormat="1" x14ac:dyDescent="0.25">
      <c r="A28" s="168"/>
      <c r="B28" s="170"/>
      <c r="C28" s="115" t="s">
        <v>16</v>
      </c>
      <c r="D28" s="116"/>
    </row>
    <row r="29" spans="1:4" s="117" customFormat="1" ht="29.45" customHeight="1" x14ac:dyDescent="0.25">
      <c r="A29" s="169"/>
      <c r="B29" s="170"/>
      <c r="C29" s="115" t="s">
        <v>17</v>
      </c>
      <c r="D29" s="116"/>
    </row>
    <row r="30" spans="1:4" s="117" customFormat="1" x14ac:dyDescent="0.25">
      <c r="A30" s="167" t="s">
        <v>371</v>
      </c>
      <c r="B30" s="170" t="s">
        <v>44</v>
      </c>
      <c r="C30" s="115" t="s">
        <v>12</v>
      </c>
      <c r="D30" s="116"/>
    </row>
    <row r="31" spans="1:4" s="117" customFormat="1" x14ac:dyDescent="0.25">
      <c r="A31" s="168"/>
      <c r="B31" s="170"/>
      <c r="C31" s="115" t="s">
        <v>13</v>
      </c>
      <c r="D31" s="116"/>
    </row>
    <row r="32" spans="1:4" s="117" customFormat="1" x14ac:dyDescent="0.25">
      <c r="A32" s="168"/>
      <c r="B32" s="170"/>
      <c r="C32" s="115" t="s">
        <v>14</v>
      </c>
      <c r="D32" s="116"/>
    </row>
    <row r="33" spans="1:4" s="117" customFormat="1" x14ac:dyDescent="0.25">
      <c r="A33" s="168"/>
      <c r="B33" s="170"/>
      <c r="C33" s="115" t="s">
        <v>15</v>
      </c>
      <c r="D33" s="116"/>
    </row>
    <row r="34" spans="1:4" s="117" customFormat="1" x14ac:dyDescent="0.25">
      <c r="A34" s="168"/>
      <c r="B34" s="170"/>
      <c r="C34" s="115" t="s">
        <v>16</v>
      </c>
      <c r="D34" s="116"/>
    </row>
    <row r="35" spans="1:4" s="117" customFormat="1" ht="29.45" customHeight="1" x14ac:dyDescent="0.25">
      <c r="A35" s="169"/>
      <c r="B35" s="170"/>
      <c r="C35" s="115" t="s">
        <v>17</v>
      </c>
      <c r="D35" s="116"/>
    </row>
    <row r="36" spans="1:4" s="117" customFormat="1" x14ac:dyDescent="0.25">
      <c r="A36" s="167" t="s">
        <v>372</v>
      </c>
      <c r="B36" s="170" t="s">
        <v>44</v>
      </c>
      <c r="C36" s="115" t="s">
        <v>12</v>
      </c>
      <c r="D36" s="116"/>
    </row>
    <row r="37" spans="1:4" s="117" customFormat="1" x14ac:dyDescent="0.25">
      <c r="A37" s="168"/>
      <c r="B37" s="170"/>
      <c r="C37" s="115" t="s">
        <v>13</v>
      </c>
      <c r="D37" s="116"/>
    </row>
    <row r="38" spans="1:4" s="117" customFormat="1" x14ac:dyDescent="0.25">
      <c r="A38" s="168"/>
      <c r="B38" s="170"/>
      <c r="C38" s="115" t="s">
        <v>14</v>
      </c>
      <c r="D38" s="116"/>
    </row>
    <row r="39" spans="1:4" s="117" customFormat="1" x14ac:dyDescent="0.25">
      <c r="A39" s="168"/>
      <c r="B39" s="170"/>
      <c r="C39" s="115" t="s">
        <v>15</v>
      </c>
      <c r="D39" s="116"/>
    </row>
    <row r="40" spans="1:4" s="117" customFormat="1" x14ac:dyDescent="0.25">
      <c r="A40" s="168"/>
      <c r="B40" s="170"/>
      <c r="C40" s="115" t="s">
        <v>16</v>
      </c>
      <c r="D40" s="116"/>
    </row>
    <row r="41" spans="1:4" s="117" customFormat="1" ht="28.9" customHeight="1" x14ac:dyDescent="0.25">
      <c r="A41" s="169"/>
      <c r="B41" s="170"/>
      <c r="C41" s="115" t="s">
        <v>17</v>
      </c>
      <c r="D41" s="116"/>
    </row>
    <row r="42" spans="1:4" hidden="1" x14ac:dyDescent="0.25">
      <c r="A42" s="114" t="s">
        <v>18</v>
      </c>
      <c r="B42" s="114" t="s">
        <v>332</v>
      </c>
      <c r="C42" s="162" t="s">
        <v>341</v>
      </c>
      <c r="D42" s="162"/>
    </row>
    <row r="43" spans="1:4" x14ac:dyDescent="0.25">
      <c r="A43" s="88" t="s">
        <v>19</v>
      </c>
      <c r="B43" s="164" t="s">
        <v>20</v>
      </c>
      <c r="C43" s="164"/>
      <c r="D43" s="164"/>
    </row>
    <row r="44" spans="1:4" x14ac:dyDescent="0.25">
      <c r="A44" s="89" t="s">
        <v>21</v>
      </c>
      <c r="B44" s="171" t="s">
        <v>22</v>
      </c>
      <c r="C44" s="171"/>
      <c r="D44" s="171"/>
    </row>
    <row r="45" spans="1:4" ht="69.599999999999994" customHeight="1" x14ac:dyDescent="0.25">
      <c r="A45" s="114" t="s">
        <v>23</v>
      </c>
      <c r="B45" s="114" t="s">
        <v>24</v>
      </c>
      <c r="C45" s="162"/>
      <c r="D45" s="162"/>
    </row>
    <row r="46" spans="1:4" ht="76.150000000000006" customHeight="1" x14ac:dyDescent="0.25">
      <c r="A46" s="114" t="s">
        <v>25</v>
      </c>
      <c r="B46" s="114" t="s">
        <v>26</v>
      </c>
      <c r="C46" s="162"/>
      <c r="D46" s="162"/>
    </row>
    <row r="47" spans="1:4" ht="72" customHeight="1" x14ac:dyDescent="0.25">
      <c r="A47" s="114" t="s">
        <v>27</v>
      </c>
      <c r="B47" s="114" t="s">
        <v>28</v>
      </c>
      <c r="C47" s="162"/>
      <c r="D47" s="162"/>
    </row>
    <row r="48" spans="1:4" ht="72" customHeight="1" x14ac:dyDescent="0.25">
      <c r="A48" s="114" t="s">
        <v>29</v>
      </c>
      <c r="B48" s="114" t="s">
        <v>30</v>
      </c>
      <c r="C48" s="162"/>
      <c r="D48" s="162"/>
    </row>
    <row r="49" spans="1:4" ht="73.900000000000006" customHeight="1" x14ac:dyDescent="0.25">
      <c r="A49" s="114" t="s">
        <v>31</v>
      </c>
      <c r="B49" s="114" t="s">
        <v>32</v>
      </c>
      <c r="C49" s="162"/>
      <c r="D49" s="162"/>
    </row>
    <row r="50" spans="1:4" x14ac:dyDescent="0.25">
      <c r="A50" s="165" t="s">
        <v>33</v>
      </c>
      <c r="B50" s="165" t="s">
        <v>34</v>
      </c>
      <c r="C50" s="172" t="s">
        <v>341</v>
      </c>
      <c r="D50" s="172"/>
    </row>
    <row r="51" spans="1:4" ht="40.15" customHeight="1" x14ac:dyDescent="0.25">
      <c r="A51" s="165"/>
      <c r="B51" s="165"/>
      <c r="C51" s="173" t="s">
        <v>139</v>
      </c>
      <c r="D51" s="173"/>
    </row>
    <row r="52" spans="1:4" ht="55.15" customHeight="1" x14ac:dyDescent="0.25">
      <c r="A52" s="165"/>
      <c r="B52" s="165"/>
      <c r="C52" s="162" t="s">
        <v>336</v>
      </c>
      <c r="D52" s="162"/>
    </row>
    <row r="53" spans="1:4" x14ac:dyDescent="0.25">
      <c r="A53" s="88" t="s">
        <v>35</v>
      </c>
      <c r="B53" s="164" t="s">
        <v>36</v>
      </c>
      <c r="C53" s="164"/>
      <c r="D53" s="164"/>
    </row>
    <row r="54" spans="1:4" x14ac:dyDescent="0.25">
      <c r="A54" s="165" t="s">
        <v>37</v>
      </c>
      <c r="B54" s="165" t="s">
        <v>38</v>
      </c>
      <c r="C54" s="172" t="s">
        <v>341</v>
      </c>
      <c r="D54" s="172"/>
    </row>
    <row r="55" spans="1:4" ht="39.6" customHeight="1" x14ac:dyDescent="0.25">
      <c r="A55" s="165"/>
      <c r="B55" s="165"/>
      <c r="C55" s="173" t="s">
        <v>337</v>
      </c>
      <c r="D55" s="173"/>
    </row>
    <row r="56" spans="1:4" ht="31.5" customHeight="1" x14ac:dyDescent="0.25">
      <c r="A56" s="114" t="s">
        <v>39</v>
      </c>
      <c r="B56" s="114" t="s">
        <v>40</v>
      </c>
      <c r="C56" s="162" t="s">
        <v>341</v>
      </c>
      <c r="D56" s="162"/>
    </row>
    <row r="57" spans="1:4" x14ac:dyDescent="0.25">
      <c r="A57" s="165" t="s">
        <v>41</v>
      </c>
      <c r="B57" s="165" t="s">
        <v>373</v>
      </c>
      <c r="C57" s="162" t="s">
        <v>341</v>
      </c>
      <c r="D57" s="162"/>
    </row>
    <row r="58" spans="1:4" ht="14.45" customHeight="1" x14ac:dyDescent="0.25">
      <c r="A58" s="165"/>
      <c r="B58" s="165"/>
      <c r="C58" s="174" t="s">
        <v>42</v>
      </c>
      <c r="D58" s="174"/>
    </row>
    <row r="59" spans="1:4" ht="14.45" customHeight="1" x14ac:dyDescent="0.25">
      <c r="A59" s="165"/>
      <c r="B59" s="165"/>
      <c r="C59" s="118" t="s">
        <v>139</v>
      </c>
      <c r="D59" s="114" t="s">
        <v>367</v>
      </c>
    </row>
    <row r="60" spans="1:4" ht="14.45" customHeight="1" x14ac:dyDescent="0.25">
      <c r="A60" s="165"/>
      <c r="B60" s="165"/>
      <c r="C60" s="118" t="s">
        <v>139</v>
      </c>
      <c r="D60" s="114" t="s">
        <v>368</v>
      </c>
    </row>
    <row r="61" spans="1:4" x14ac:dyDescent="0.25">
      <c r="A61" s="88" t="s">
        <v>177</v>
      </c>
      <c r="B61" s="164" t="s">
        <v>574</v>
      </c>
      <c r="C61" s="164"/>
      <c r="D61" s="164"/>
    </row>
    <row r="62" spans="1:4" x14ac:dyDescent="0.25">
      <c r="A62" s="167" t="s">
        <v>586</v>
      </c>
      <c r="B62" s="167" t="s">
        <v>587</v>
      </c>
      <c r="C62" s="119"/>
      <c r="D62" s="120" t="s">
        <v>575</v>
      </c>
    </row>
    <row r="63" spans="1:4" x14ac:dyDescent="0.25">
      <c r="A63" s="168"/>
      <c r="B63" s="168"/>
      <c r="C63" s="121"/>
      <c r="D63" s="120" t="s">
        <v>576</v>
      </c>
    </row>
    <row r="64" spans="1:4" x14ac:dyDescent="0.25">
      <c r="A64" s="169"/>
      <c r="B64" s="169"/>
      <c r="C64" s="121"/>
      <c r="D64" s="120" t="s">
        <v>577</v>
      </c>
    </row>
    <row r="71" spans="3:3" x14ac:dyDescent="0.25">
      <c r="C71" s="122"/>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0.25" right="0.25" top="0.75" bottom="0.75" header="0.3" footer="0.3"/>
  <pageSetup paperSize="9" scale="91"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70" zoomScaleNormal="70"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14" t="s">
        <v>442</v>
      </c>
    </row>
    <row r="2" spans="1:20" ht="30" x14ac:dyDescent="0.25">
      <c r="B2" s="1" t="s">
        <v>441</v>
      </c>
      <c r="C2" s="1" t="str">
        <f>'6'!C3</f>
        <v>Ataskaitiniai metai - 1899</v>
      </c>
      <c r="D2">
        <f>'6'!D5</f>
        <v>1900</v>
      </c>
      <c r="E2">
        <f>'6'!E5</f>
        <v>0</v>
      </c>
      <c r="F2">
        <f>'6'!F5</f>
        <v>0</v>
      </c>
      <c r="G2">
        <f>'6'!G5</f>
        <v>1901</v>
      </c>
      <c r="H2">
        <f>'6'!H5</f>
        <v>1902</v>
      </c>
      <c r="I2">
        <f>'6'!I5</f>
        <v>1903</v>
      </c>
      <c r="J2" t="str">
        <f>'6'!J5</f>
        <v>-</v>
      </c>
      <c r="K2" t="str">
        <f>'6'!K5</f>
        <v>-</v>
      </c>
    </row>
    <row r="3" spans="1:20" x14ac:dyDescent="0.25">
      <c r="A3" t="str">
        <f>'6'!A8</f>
        <v>A.</v>
      </c>
      <c r="B3" s="1" t="str">
        <f>'6'!B8</f>
        <v>ILGALAIKIS TURTAS</v>
      </c>
      <c r="C3" s="27">
        <f>'6'!C8</f>
        <v>0</v>
      </c>
      <c r="D3" s="27">
        <f>'6'!E8</f>
        <v>0</v>
      </c>
      <c r="E3" s="27">
        <f>'6'!F8</f>
        <v>0</v>
      </c>
      <c r="F3" s="27">
        <f>'6'!G8</f>
        <v>0</v>
      </c>
      <c r="G3" s="27">
        <f>'6'!H8</f>
        <v>0</v>
      </c>
      <c r="H3" s="27">
        <f>'6'!I8</f>
        <v>0</v>
      </c>
      <c r="I3" s="27">
        <f>'6'!J8</f>
        <v>0</v>
      </c>
      <c r="J3" s="27">
        <f>'6'!K8</f>
        <v>0</v>
      </c>
      <c r="K3" s="27">
        <f>'6'!L8</f>
        <v>0</v>
      </c>
      <c r="M3" s="27"/>
      <c r="N3" s="27"/>
      <c r="O3" s="27"/>
      <c r="P3" s="27"/>
      <c r="Q3" s="27"/>
      <c r="R3" s="27"/>
      <c r="S3" s="27"/>
      <c r="T3" s="27"/>
    </row>
    <row r="4" spans="1:20" ht="30" x14ac:dyDescent="0.25">
      <c r="A4" t="str">
        <f>'6'!A123</f>
        <v>2.1</v>
      </c>
      <c r="B4" s="1" t="str">
        <f>'6'!B123</f>
        <v>Ilgalaikio turto, išskyrus investicijas įsigijimas (-)</v>
      </c>
      <c r="C4" s="27">
        <f>'6'!C123</f>
        <v>0</v>
      </c>
      <c r="D4" s="27">
        <f>'6'!D123</f>
        <v>0</v>
      </c>
      <c r="E4" s="27">
        <f>'6'!E123</f>
        <v>0</v>
      </c>
      <c r="F4" s="27">
        <f>'6'!F123</f>
        <v>0</v>
      </c>
      <c r="G4" s="27">
        <f>'6'!G123</f>
        <v>0</v>
      </c>
      <c r="H4" s="27">
        <f>'6'!H123</f>
        <v>0</v>
      </c>
      <c r="I4" s="27">
        <f>'6'!I123</f>
        <v>0</v>
      </c>
      <c r="J4" s="27">
        <f>'6'!J123</f>
        <v>0</v>
      </c>
      <c r="K4" s="27">
        <f>'6'!K123</f>
        <v>0</v>
      </c>
      <c r="M4" s="27"/>
      <c r="N4" s="27"/>
      <c r="O4" s="27"/>
      <c r="P4" s="27"/>
      <c r="Q4" s="27"/>
      <c r="R4" s="27"/>
      <c r="S4" s="27"/>
      <c r="T4" s="27"/>
    </row>
    <row r="5" spans="1:20" ht="30" x14ac:dyDescent="0.25">
      <c r="A5" t="str">
        <f>'6'!A100</f>
        <v>1.2.</v>
      </c>
      <c r="B5" s="1" t="str">
        <f>'6'!B100</f>
        <v>Nusidėvėjimo ir amortizacijos sąnaudos</v>
      </c>
      <c r="C5" s="27">
        <f>'6'!C100</f>
        <v>0</v>
      </c>
      <c r="D5" s="27">
        <f>'6'!D100</f>
        <v>0</v>
      </c>
      <c r="E5" s="27">
        <f>'6'!E100</f>
        <v>0</v>
      </c>
      <c r="F5" s="27">
        <f>'6'!F100</f>
        <v>0</v>
      </c>
      <c r="G5" s="27">
        <f>'6'!G100</f>
        <v>0</v>
      </c>
      <c r="H5" s="27">
        <f>'6'!H100</f>
        <v>0</v>
      </c>
      <c r="I5" s="27">
        <f>'6'!I100</f>
        <v>0</v>
      </c>
      <c r="J5" s="27">
        <f>'6'!J100</f>
        <v>0</v>
      </c>
      <c r="K5" s="27">
        <f>'6'!K100</f>
        <v>0</v>
      </c>
      <c r="M5" s="27"/>
      <c r="N5" s="27"/>
      <c r="O5" s="27"/>
      <c r="P5" s="27"/>
      <c r="Q5" s="27"/>
      <c r="R5" s="27"/>
      <c r="S5" s="27"/>
      <c r="T5" s="27"/>
    </row>
    <row r="6" spans="1:20" s="14" customFormat="1" x14ac:dyDescent="0.25">
      <c r="B6" s="29" t="s">
        <v>327</v>
      </c>
      <c r="C6" s="29"/>
      <c r="D6" s="30">
        <f>C3+D4-D5</f>
        <v>0</v>
      </c>
      <c r="E6" s="30">
        <f>IF(E2&gt;0,D3+E4-E5, 0)</f>
        <v>0</v>
      </c>
      <c r="F6" s="30">
        <f>IF(F2&gt;0,E3+F4-F5, 0)</f>
        <v>0</v>
      </c>
      <c r="G6" s="30">
        <f>IF(F2&gt;0, F3+G4-G5, IF(E2&gt;0, E3+G4-G5,D3+G4-G5))</f>
        <v>0</v>
      </c>
      <c r="H6" s="30">
        <f t="shared" ref="H6:K6" si="0">G3+H4-H5</f>
        <v>0</v>
      </c>
      <c r="I6" s="30">
        <f t="shared" si="0"/>
        <v>0</v>
      </c>
      <c r="J6" s="30">
        <f t="shared" si="0"/>
        <v>0</v>
      </c>
      <c r="K6" s="30">
        <f t="shared" si="0"/>
        <v>0</v>
      </c>
    </row>
    <row r="7" spans="1:20" x14ac:dyDescent="0.25">
      <c r="B7" s="29" t="s">
        <v>443</v>
      </c>
      <c r="C7" s="29"/>
      <c r="D7" s="48" t="str">
        <f>IF(D3-D6=0, "Gerai", "Blogai")</f>
        <v>Gerai</v>
      </c>
      <c r="E7" s="48" t="str">
        <f>IF(E3-E6=0, "Gerai", "Blogai")</f>
        <v>Gerai</v>
      </c>
      <c r="F7" s="48" t="str">
        <f>IF(F3-F6=0, "Gerai", "Blogai")</f>
        <v>Gerai</v>
      </c>
      <c r="G7" s="48" t="str">
        <f t="shared" ref="G7:K7" si="1">IF(G3-G6=0, "Gerai", "Blogai")</f>
        <v>Gerai</v>
      </c>
      <c r="H7" s="48" t="str">
        <f t="shared" si="1"/>
        <v>Gerai</v>
      </c>
      <c r="I7" s="48" t="str">
        <f t="shared" si="1"/>
        <v>Gerai</v>
      </c>
      <c r="J7" s="48" t="str">
        <f t="shared" si="1"/>
        <v>Gerai</v>
      </c>
      <c r="K7" s="48" t="str">
        <f t="shared" si="1"/>
        <v>Gerai</v>
      </c>
      <c r="P7" s="27"/>
    </row>
    <row r="10" spans="1:20" s="14" customFormat="1" x14ac:dyDescent="0.25">
      <c r="A10" s="14" t="s">
        <v>646</v>
      </c>
      <c r="B10" s="29"/>
      <c r="C10" s="29"/>
    </row>
    <row r="11" spans="1:20" ht="30" x14ac:dyDescent="0.25">
      <c r="B11" s="1" t="s">
        <v>441</v>
      </c>
      <c r="C11" s="1" t="str">
        <f>'6'!C3</f>
        <v>Ataskaitiniai metai - 1899</v>
      </c>
      <c r="D11">
        <f>'6'!D5</f>
        <v>1900</v>
      </c>
      <c r="E11">
        <f>'6'!E5</f>
        <v>0</v>
      </c>
      <c r="F11">
        <f>'6'!F5</f>
        <v>0</v>
      </c>
      <c r="G11">
        <f>'6'!G5</f>
        <v>1901</v>
      </c>
      <c r="H11">
        <f>'6'!H5</f>
        <v>1902</v>
      </c>
      <c r="I11">
        <f>'6'!I5</f>
        <v>1903</v>
      </c>
      <c r="J11" t="str">
        <f>'6'!J5</f>
        <v>-</v>
      </c>
      <c r="K11" t="str">
        <f>'6'!K5</f>
        <v>-</v>
      </c>
    </row>
    <row r="12" spans="1:20" ht="27.6" customHeight="1" x14ac:dyDescent="0.25">
      <c r="A12" s="31">
        <f>'6'!A44</f>
        <v>0</v>
      </c>
      <c r="B12" s="1" t="str">
        <f>'6'!B44</f>
        <v>NUOSAVAS KAPITALAS IR ĮSIPAREIGOJIMAI</v>
      </c>
      <c r="C12" s="28">
        <f>'6'!C44</f>
        <v>0</v>
      </c>
      <c r="D12" s="28">
        <f>'6'!D44</f>
        <v>0</v>
      </c>
      <c r="E12" s="28">
        <f>'6'!E44</f>
        <v>0</v>
      </c>
      <c r="F12" s="28">
        <f>'6'!F44</f>
        <v>0</v>
      </c>
      <c r="G12" s="28">
        <f>'6'!G44</f>
        <v>0</v>
      </c>
      <c r="H12" s="28">
        <f>'6'!H44</f>
        <v>0</v>
      </c>
      <c r="I12" s="28">
        <f>'6'!I44</f>
        <v>0</v>
      </c>
      <c r="J12" s="28">
        <f>'6'!J44</f>
        <v>0</v>
      </c>
      <c r="K12" s="28">
        <f>'6'!K44</f>
        <v>0</v>
      </c>
    </row>
    <row r="13" spans="1:20" ht="30" x14ac:dyDescent="0.25">
      <c r="A13" t="str">
        <f>'6'!A95</f>
        <v>19.</v>
      </c>
      <c r="B13" s="1" t="str">
        <f>'6'!B95</f>
        <v>GRYNASIS PELNAS (NUOSTOLIAI)</v>
      </c>
      <c r="C13" s="27">
        <f>'6'!C95</f>
        <v>0</v>
      </c>
      <c r="D13" s="27">
        <f>'6'!D95</f>
        <v>0</v>
      </c>
      <c r="E13" s="27">
        <f>'6'!E95</f>
        <v>0</v>
      </c>
      <c r="F13" s="27">
        <f>'6'!F95</f>
        <v>0</v>
      </c>
      <c r="G13" s="27">
        <f>'6'!G95</f>
        <v>0</v>
      </c>
      <c r="H13" s="27">
        <f>'6'!H95</f>
        <v>0</v>
      </c>
      <c r="I13" s="27">
        <f>'6'!I95</f>
        <v>0</v>
      </c>
      <c r="J13" s="27">
        <f>'6'!J95</f>
        <v>0</v>
      </c>
      <c r="K13" s="27">
        <f>'6'!K95</f>
        <v>0</v>
      </c>
    </row>
    <row r="14" spans="1:20" x14ac:dyDescent="0.25">
      <c r="A14" t="str">
        <f>'6'!A134</f>
        <v>3.1.1.</v>
      </c>
      <c r="B14" s="1" t="str">
        <f>'6'!B134</f>
        <v>Akcijų išleidimas (+)</v>
      </c>
      <c r="C14" s="27">
        <f>'6'!C134</f>
        <v>0</v>
      </c>
      <c r="D14" s="27">
        <f>'6'!D134</f>
        <v>0</v>
      </c>
      <c r="E14" s="27">
        <f>'6'!E134</f>
        <v>0</v>
      </c>
      <c r="F14" s="27">
        <f>'6'!F134</f>
        <v>0</v>
      </c>
      <c r="G14" s="27">
        <f>'6'!G134</f>
        <v>0</v>
      </c>
      <c r="H14" s="27">
        <f>'6'!H134</f>
        <v>0</v>
      </c>
      <c r="I14" s="27">
        <f>'6'!I134</f>
        <v>0</v>
      </c>
      <c r="J14" s="27">
        <f>'6'!J134</f>
        <v>0</v>
      </c>
      <c r="K14" s="27">
        <f>'6'!K134</f>
        <v>0</v>
      </c>
    </row>
    <row r="15" spans="1:20" ht="30" x14ac:dyDescent="0.25">
      <c r="A15" t="str">
        <f>'6'!A135</f>
        <v>3.1.2.</v>
      </c>
      <c r="B15" s="1" t="str">
        <f>'6'!B135</f>
        <v>Savininkų įnašai nuostoliams padengti (+)</v>
      </c>
      <c r="C15" s="27">
        <f>'6'!C135</f>
        <v>0</v>
      </c>
      <c r="D15" s="27">
        <f>'6'!D135</f>
        <v>0</v>
      </c>
      <c r="E15" s="27">
        <f>'6'!E135</f>
        <v>0</v>
      </c>
      <c r="F15" s="27">
        <f>'6'!F135</f>
        <v>0</v>
      </c>
      <c r="G15" s="27">
        <f>'6'!G135</f>
        <v>0</v>
      </c>
      <c r="H15" s="27">
        <f>'6'!H135</f>
        <v>0</v>
      </c>
      <c r="I15" s="27">
        <f>'6'!I135</f>
        <v>0</v>
      </c>
      <c r="J15" s="27">
        <f>'6'!J135</f>
        <v>0</v>
      </c>
      <c r="K15" s="27">
        <f>'6'!K135</f>
        <v>0</v>
      </c>
    </row>
    <row r="16" spans="1:20" x14ac:dyDescent="0.25">
      <c r="A16" t="str">
        <f>'6'!A137</f>
        <v>3.1.4.</v>
      </c>
      <c r="B16" s="1" t="str">
        <f>'6'!B137</f>
        <v>Dividendų išmokėjimas (-)</v>
      </c>
      <c r="C16" s="27">
        <f>'6'!C137</f>
        <v>0</v>
      </c>
      <c r="D16" s="27">
        <f>'6'!D137</f>
        <v>0</v>
      </c>
      <c r="E16" s="27">
        <f>'6'!E137</f>
        <v>0</v>
      </c>
      <c r="F16" s="27">
        <f>'6'!F137</f>
        <v>0</v>
      </c>
      <c r="G16" s="27">
        <f>'6'!G137</f>
        <v>0</v>
      </c>
      <c r="H16" s="27">
        <f>'6'!H137</f>
        <v>0</v>
      </c>
      <c r="I16" s="27">
        <f>'6'!I137</f>
        <v>0</v>
      </c>
      <c r="J16" s="27">
        <f>'6'!J137</f>
        <v>0</v>
      </c>
      <c r="K16" s="27">
        <f>'6'!K137</f>
        <v>0</v>
      </c>
    </row>
    <row r="17" spans="1:11" s="14" customFormat="1" x14ac:dyDescent="0.25">
      <c r="B17" s="29" t="s">
        <v>326</v>
      </c>
      <c r="C17" s="29"/>
      <c r="D17" s="30">
        <f>C12+D13+D14+D15-D16</f>
        <v>0</v>
      </c>
      <c r="E17" s="30">
        <f>IF(E11&gt;0,D12+E13+E14+E15-E16, 0)</f>
        <v>0</v>
      </c>
      <c r="F17" s="30">
        <f>IF(F11&gt;0,E12+F13+F14+F15-F16, 0)</f>
        <v>0</v>
      </c>
      <c r="G17" s="30">
        <f>IF(F11&gt;0, F12+G13+G14+G15-G16, IF(E11&gt;0, E12+G13+G14+G15-G16,D12+G13+G14+G15-G16))</f>
        <v>0</v>
      </c>
      <c r="H17" s="30">
        <f t="shared" ref="H17:K17" si="2">G12+H13+H14+H15-H16</f>
        <v>0</v>
      </c>
      <c r="I17" s="30">
        <f t="shared" si="2"/>
        <v>0</v>
      </c>
      <c r="J17" s="30">
        <f t="shared" si="2"/>
        <v>0</v>
      </c>
      <c r="K17" s="30">
        <f t="shared" si="2"/>
        <v>0</v>
      </c>
    </row>
    <row r="18" spans="1:11" s="14" customFormat="1" x14ac:dyDescent="0.25">
      <c r="B18" s="29" t="s">
        <v>443</v>
      </c>
      <c r="C18" s="29"/>
      <c r="D18" s="48" t="str">
        <f>IF(D12-D17=0, "Gerai", "Blogai")</f>
        <v>Gerai</v>
      </c>
      <c r="E18" s="48" t="str">
        <f>IF(E12-E17=0, "Gerai", "Blogai")</f>
        <v>Gerai</v>
      </c>
      <c r="F18" s="48" t="str">
        <f>IF(F12-F17=0, "Gerai", "Blogai")</f>
        <v>Gerai</v>
      </c>
      <c r="G18" s="48" t="str">
        <f t="shared" ref="G18:K18" si="3">IF(G12-G17=0, "Gerai", "Blogai")</f>
        <v>Gerai</v>
      </c>
      <c r="H18" s="48" t="str">
        <f t="shared" si="3"/>
        <v>Gerai</v>
      </c>
      <c r="I18" s="48" t="str">
        <f t="shared" si="3"/>
        <v>Gerai</v>
      </c>
      <c r="J18" s="48" t="str">
        <f t="shared" si="3"/>
        <v>Gerai</v>
      </c>
      <c r="K18" s="48" t="str">
        <f t="shared" si="3"/>
        <v>Gerai</v>
      </c>
    </row>
    <row r="21" spans="1:11" x14ac:dyDescent="0.25">
      <c r="A21" s="14" t="s">
        <v>647</v>
      </c>
    </row>
    <row r="22" spans="1:11" ht="27" customHeight="1" x14ac:dyDescent="0.25">
      <c r="B22" s="1" t="s">
        <v>441</v>
      </c>
      <c r="C22" s="1" t="str">
        <f>'6'!C3</f>
        <v>Ataskaitiniai metai - 1899</v>
      </c>
      <c r="D22">
        <f>'6'!D5</f>
        <v>1900</v>
      </c>
      <c r="E22">
        <f>'6'!E5</f>
        <v>0</v>
      </c>
      <c r="F22">
        <f>'6'!F5</f>
        <v>0</v>
      </c>
      <c r="G22">
        <f>'6'!G5</f>
        <v>1901</v>
      </c>
      <c r="H22">
        <f>'6'!H5</f>
        <v>1902</v>
      </c>
      <c r="I22">
        <f>'6'!I5</f>
        <v>1903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'6'!A44</f>
        <v>0</v>
      </c>
      <c r="B24" s="1" t="str">
        <f>'6'!B44</f>
        <v>NUOSAVAS KAPITALAS IR ĮSIPAREIGOJIMAI</v>
      </c>
      <c r="C24">
        <f>'6'!C44</f>
        <v>0</v>
      </c>
      <c r="D24">
        <f>'6'!D44</f>
        <v>0</v>
      </c>
      <c r="E24">
        <f>'6'!E44</f>
        <v>0</v>
      </c>
      <c r="F24">
        <f>'6'!F44</f>
        <v>0</v>
      </c>
      <c r="G24">
        <f>'6'!G44</f>
        <v>0</v>
      </c>
      <c r="H24">
        <f>'6'!H44</f>
        <v>0</v>
      </c>
      <c r="I24">
        <f>'6'!I44</f>
        <v>0</v>
      </c>
      <c r="J24">
        <f>'6'!J44</f>
        <v>0</v>
      </c>
      <c r="K24">
        <f>'6'!K44</f>
        <v>0</v>
      </c>
    </row>
    <row r="25" spans="1:11" s="14" customFormat="1" ht="15" customHeight="1" x14ac:dyDescent="0.25">
      <c r="B25" s="29" t="s">
        <v>443</v>
      </c>
      <c r="C25" s="48" t="str">
        <f>IF(C23-C24=0, "Gerai", "Blogai")</f>
        <v>Gerai</v>
      </c>
      <c r="D25" s="48" t="str">
        <f t="shared" ref="D25:K25" si="4">IF(D23-D24=0, "Gerai", "Blogai")</f>
        <v>Gerai</v>
      </c>
      <c r="E25" s="48" t="str">
        <f t="shared" si="4"/>
        <v>Gerai</v>
      </c>
      <c r="F25" s="48" t="str">
        <f t="shared" si="4"/>
        <v>Gerai</v>
      </c>
      <c r="G25" s="48" t="str">
        <f t="shared" si="4"/>
        <v>Gerai</v>
      </c>
      <c r="H25" s="48" t="str">
        <f t="shared" si="4"/>
        <v>Gerai</v>
      </c>
      <c r="I25" s="48" t="str">
        <f t="shared" si="4"/>
        <v>Gerai</v>
      </c>
      <c r="J25" s="48" t="str">
        <f t="shared" si="4"/>
        <v>Gerai</v>
      </c>
      <c r="K25" s="48" t="str">
        <f t="shared" si="4"/>
        <v>Gerai</v>
      </c>
    </row>
    <row r="28" spans="1:11" x14ac:dyDescent="0.25">
      <c r="A28" s="14" t="s">
        <v>648</v>
      </c>
    </row>
    <row r="29" spans="1:11" ht="30" x14ac:dyDescent="0.25">
      <c r="B29" s="1" t="s">
        <v>441</v>
      </c>
      <c r="C29" s="1" t="str">
        <f>'6'!C3</f>
        <v>Ataskaitiniai metai - 1899</v>
      </c>
      <c r="D29">
        <f>'6'!D5</f>
        <v>1900</v>
      </c>
      <c r="E29">
        <f>'6'!E5</f>
        <v>0</v>
      </c>
      <c r="F29">
        <f>'6'!F5</f>
        <v>0</v>
      </c>
      <c r="G29">
        <f>'6'!G5</f>
        <v>1901</v>
      </c>
      <c r="H29">
        <f>'6'!H5</f>
        <v>1902</v>
      </c>
      <c r="I29">
        <f>'6'!I5</f>
        <v>1903</v>
      </c>
      <c r="J29" t="str">
        <f>'6'!J5</f>
        <v>-</v>
      </c>
      <c r="K29" t="str">
        <f>'6'!K5</f>
        <v>-</v>
      </c>
    </row>
    <row r="30" spans="1:11" x14ac:dyDescent="0.25">
      <c r="A30" t="str">
        <f>'6'!A10</f>
        <v>2.</v>
      </c>
      <c r="B30" t="str">
        <f>'6'!B10</f>
        <v>MATERIALUSIS TURTAS</v>
      </c>
      <c r="C30" s="27">
        <f>'6'!C10</f>
        <v>0</v>
      </c>
      <c r="D30">
        <f>'6'!D10</f>
        <v>0</v>
      </c>
      <c r="E30">
        <f>'6'!E10</f>
        <v>0</v>
      </c>
      <c r="F30">
        <f>'6'!F10</f>
        <v>0</v>
      </c>
      <c r="G30">
        <f>'6'!G10</f>
        <v>0</v>
      </c>
      <c r="H30">
        <f>'6'!H10</f>
        <v>0</v>
      </c>
      <c r="I30">
        <f>'6'!I10</f>
        <v>0</v>
      </c>
      <c r="J30">
        <f>'6'!J10</f>
        <v>0</v>
      </c>
      <c r="K30">
        <f>'6'!K10</f>
        <v>0</v>
      </c>
    </row>
    <row r="31" spans="1:11" s="14" customFormat="1" x14ac:dyDescent="0.25">
      <c r="B31" s="29" t="s">
        <v>443</v>
      </c>
      <c r="C31" s="47" t="str">
        <f>IF(C30&gt;0, "Gerai", "Blogai")</f>
        <v>Blogai</v>
      </c>
      <c r="D31" s="47" t="str">
        <f t="shared" ref="D31:K31" si="5">IF(D30&gt;0, "Gerai", "Blogai")</f>
        <v>Blogai</v>
      </c>
      <c r="E31" s="47" t="str">
        <f>IF(E29&gt;0, IF(E30&gt;0, "Gerai", "Blogai"), "")</f>
        <v/>
      </c>
      <c r="F31" s="47" t="str">
        <f>IF(F29&gt;0, IF(F30&gt;0, "Gerai", "Blogai"), "")</f>
        <v/>
      </c>
      <c r="G31" s="47" t="str">
        <f>IF(G30&gt;0, "Gerai", "Blogai")</f>
        <v>Blogai</v>
      </c>
      <c r="H31" s="47" t="str">
        <f t="shared" si="5"/>
        <v>Blogai</v>
      </c>
      <c r="I31" s="47" t="str">
        <f t="shared" si="5"/>
        <v>Blogai</v>
      </c>
      <c r="J31" s="47" t="str">
        <f t="shared" si="5"/>
        <v>Blogai</v>
      </c>
      <c r="K31" s="47" t="str">
        <f t="shared" si="5"/>
        <v>Blogai</v>
      </c>
    </row>
    <row r="34" spans="1:12" x14ac:dyDescent="0.25">
      <c r="A34" s="14" t="s">
        <v>515</v>
      </c>
    </row>
    <row r="35" spans="1:12" ht="42" customHeight="1" x14ac:dyDescent="0.25">
      <c r="A35" s="14"/>
      <c r="C35" s="28" t="str">
        <f>'7'!C3</f>
        <v>Praėję ataskaitiniai metai &lt;...&gt;</v>
      </c>
      <c r="D35" s="28" t="str">
        <f>'7'!D3</f>
        <v>Ataskaitiniai metai - 1899</v>
      </c>
      <c r="E35" s="28">
        <f>'7'!E5</f>
        <v>1900</v>
      </c>
      <c r="F35" s="28">
        <f>'7'!F5</f>
        <v>0</v>
      </c>
      <c r="G35" s="28">
        <f>'7'!G5</f>
        <v>0</v>
      </c>
      <c r="H35" s="28">
        <f>'7'!H5</f>
        <v>1901</v>
      </c>
      <c r="I35" s="28">
        <f>'7'!I5</f>
        <v>1902</v>
      </c>
      <c r="J35" s="28">
        <f>'7'!J5</f>
        <v>1903</v>
      </c>
      <c r="K35" s="28" t="str">
        <f>'7'!K5</f>
        <v>-</v>
      </c>
      <c r="L35" s="28"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14" customFormat="1" x14ac:dyDescent="0.25">
      <c r="A39" s="14" t="str">
        <f>'7'!A6</f>
        <v>7.1.</v>
      </c>
      <c r="B39" s="14" t="str">
        <f>'7'!B6</f>
        <v>Paskolų padengimo rodiklis</v>
      </c>
      <c r="C39" s="47" t="str">
        <f>IF(OR(C36&gt;=1.25, C36=0), "Gerai", "Blogai")</f>
        <v>Gerai</v>
      </c>
      <c r="D39" s="47" t="str">
        <f t="shared" ref="D39:L39" si="6">IF(OR(D36&gt;=1.25, D36=0), "Gerai", "Blogai")</f>
        <v>Gerai</v>
      </c>
      <c r="E39" s="47" t="str">
        <f t="shared" si="6"/>
        <v>Gerai</v>
      </c>
      <c r="F39" s="47" t="str">
        <f t="shared" si="6"/>
        <v>Gerai</v>
      </c>
      <c r="G39" s="47" t="str">
        <f t="shared" si="6"/>
        <v>Gerai</v>
      </c>
      <c r="H39" s="47" t="str">
        <f t="shared" si="6"/>
        <v>Gerai</v>
      </c>
      <c r="I39" s="47" t="str">
        <f t="shared" si="6"/>
        <v>Gerai</v>
      </c>
      <c r="J39" s="47" t="str">
        <f t="shared" si="6"/>
        <v>Gerai</v>
      </c>
      <c r="K39" s="47" t="str">
        <f t="shared" si="6"/>
        <v>Gerai</v>
      </c>
      <c r="L39" s="47" t="str">
        <f t="shared" si="6"/>
        <v>Gerai</v>
      </c>
    </row>
    <row r="40" spans="1:12" s="83" customFormat="1" ht="36" x14ac:dyDescent="0.2">
      <c r="A40" s="83" t="s">
        <v>636</v>
      </c>
      <c r="B40" s="83" t="s">
        <v>637</v>
      </c>
      <c r="C40" s="84" t="s">
        <v>460</v>
      </c>
      <c r="D40" s="84" t="s">
        <v>638</v>
      </c>
      <c r="E40" s="84"/>
      <c r="F40" s="84"/>
      <c r="G40" s="84"/>
      <c r="H40" s="84" t="s">
        <v>460</v>
      </c>
      <c r="I40" s="84" t="s">
        <v>460</v>
      </c>
      <c r="J40" s="84" t="s">
        <v>460</v>
      </c>
      <c r="K40" s="84" t="s">
        <v>460</v>
      </c>
      <c r="L40" s="84" t="s">
        <v>460</v>
      </c>
    </row>
    <row r="41" spans="1:12" s="83" customFormat="1" ht="12" x14ac:dyDescent="0.2">
      <c r="A41" s="83" t="s">
        <v>639</v>
      </c>
      <c r="B41" s="83" t="s">
        <v>640</v>
      </c>
      <c r="C41" s="84"/>
      <c r="D41" s="84"/>
      <c r="E41" s="84"/>
      <c r="F41" s="84"/>
      <c r="G41" s="84"/>
      <c r="H41" s="84" t="s">
        <v>460</v>
      </c>
      <c r="I41" s="84" t="s">
        <v>460</v>
      </c>
      <c r="J41" s="84" t="s">
        <v>460</v>
      </c>
      <c r="K41" s="84" t="s">
        <v>460</v>
      </c>
      <c r="L41" s="84" t="s">
        <v>460</v>
      </c>
    </row>
    <row r="42" spans="1:12" s="14" customFormat="1" x14ac:dyDescent="0.25">
      <c r="A42" s="14" t="str">
        <f>'7'!A7</f>
        <v>7.2.</v>
      </c>
      <c r="B42" s="14" t="str">
        <f>'7'!B7</f>
        <v>Skolos rodiklis</v>
      </c>
      <c r="C42" s="47" t="str">
        <f t="shared" ref="C42:L42" si="7">IF(C37&lt;=0.6, "Gerai", "Blogai")</f>
        <v>Gerai</v>
      </c>
      <c r="D42" s="47" t="str">
        <f t="shared" si="7"/>
        <v>Gerai</v>
      </c>
      <c r="E42" s="47" t="str">
        <f t="shared" si="7"/>
        <v>Gerai</v>
      </c>
      <c r="F42" s="47" t="str">
        <f t="shared" si="7"/>
        <v>Gerai</v>
      </c>
      <c r="G42" s="47" t="str">
        <f t="shared" si="7"/>
        <v>Gerai</v>
      </c>
      <c r="H42" s="47" t="str">
        <f t="shared" si="7"/>
        <v>Gerai</v>
      </c>
      <c r="I42" s="47" t="str">
        <f t="shared" si="7"/>
        <v>Gerai</v>
      </c>
      <c r="J42" s="47" t="str">
        <f t="shared" si="7"/>
        <v>Gerai</v>
      </c>
      <c r="K42" s="47" t="str">
        <f t="shared" si="7"/>
        <v>Gerai</v>
      </c>
      <c r="L42" s="47" t="str">
        <f t="shared" si="7"/>
        <v>Gerai</v>
      </c>
    </row>
    <row r="43" spans="1:12" s="83" customFormat="1" ht="36" x14ac:dyDescent="0.2">
      <c r="A43" s="83" t="s">
        <v>642</v>
      </c>
      <c r="B43" s="83" t="s">
        <v>637</v>
      </c>
      <c r="C43" s="84" t="s">
        <v>460</v>
      </c>
      <c r="D43" s="84" t="s">
        <v>638</v>
      </c>
      <c r="E43" s="84"/>
      <c r="F43" s="84"/>
      <c r="G43" s="84"/>
      <c r="H43" s="84" t="s">
        <v>460</v>
      </c>
      <c r="I43" s="84" t="s">
        <v>460</v>
      </c>
      <c r="J43" s="84" t="s">
        <v>460</v>
      </c>
      <c r="K43" s="84" t="s">
        <v>460</v>
      </c>
      <c r="L43" s="84" t="s">
        <v>460</v>
      </c>
    </row>
    <row r="44" spans="1:12" s="83" customFormat="1" ht="60" x14ac:dyDescent="0.2">
      <c r="A44" s="83" t="s">
        <v>643</v>
      </c>
      <c r="B44" s="83" t="s">
        <v>640</v>
      </c>
      <c r="C44" s="84"/>
      <c r="D44" s="84" t="s">
        <v>460</v>
      </c>
      <c r="E44" s="84" t="s">
        <v>641</v>
      </c>
      <c r="F44" s="84"/>
      <c r="G44" s="84"/>
      <c r="H44" s="84" t="s">
        <v>460</v>
      </c>
      <c r="I44" s="84" t="s">
        <v>460</v>
      </c>
      <c r="J44" s="84" t="s">
        <v>460</v>
      </c>
      <c r="K44" s="84" t="s">
        <v>460</v>
      </c>
      <c r="L44" s="84" t="s">
        <v>460</v>
      </c>
    </row>
    <row r="45" spans="1:12" s="14" customFormat="1" x14ac:dyDescent="0.25">
      <c r="A45" s="14" t="str">
        <f>'7'!A8</f>
        <v>7.3.</v>
      </c>
      <c r="B45" s="14" t="str">
        <f>'7'!B8</f>
        <v>Grynasis pelningumas</v>
      </c>
      <c r="C45" s="47" t="str">
        <f t="shared" ref="C45:L45" si="8">IF(C38&gt;=2, "Gerai", "Blogai")</f>
        <v>Blogai</v>
      </c>
      <c r="D45" s="47" t="str">
        <f t="shared" si="8"/>
        <v>Blogai</v>
      </c>
      <c r="E45" s="47" t="str">
        <f t="shared" si="8"/>
        <v>Blogai</v>
      </c>
      <c r="F45" s="47" t="str">
        <f t="shared" si="8"/>
        <v>Blogai</v>
      </c>
      <c r="G45" s="47" t="str">
        <f t="shared" si="8"/>
        <v>Blogai</v>
      </c>
      <c r="H45" s="47" t="str">
        <f t="shared" si="8"/>
        <v>Blogai</v>
      </c>
      <c r="I45" s="47" t="str">
        <f t="shared" si="8"/>
        <v>Blogai</v>
      </c>
      <c r="J45" s="47" t="str">
        <f t="shared" si="8"/>
        <v>Blogai</v>
      </c>
      <c r="K45" s="47" t="str">
        <f t="shared" si="8"/>
        <v>Blogai</v>
      </c>
      <c r="L45" s="47" t="str">
        <f t="shared" si="8"/>
        <v>Blogai</v>
      </c>
    </row>
    <row r="46" spans="1:12" s="83" customFormat="1" ht="36" x14ac:dyDescent="0.2">
      <c r="A46" s="83" t="s">
        <v>644</v>
      </c>
      <c r="B46" s="83" t="s">
        <v>637</v>
      </c>
      <c r="C46" s="84" t="s">
        <v>460</v>
      </c>
      <c r="D46" s="84" t="s">
        <v>638</v>
      </c>
      <c r="E46" s="84"/>
      <c r="F46" s="84"/>
      <c r="G46" s="84"/>
      <c r="H46" s="84" t="s">
        <v>460</v>
      </c>
      <c r="I46" s="84" t="s">
        <v>460</v>
      </c>
      <c r="J46" s="84" t="s">
        <v>460</v>
      </c>
      <c r="K46" s="84" t="s">
        <v>460</v>
      </c>
      <c r="L46" s="84" t="s">
        <v>460</v>
      </c>
    </row>
    <row r="47" spans="1:12" s="83" customFormat="1" ht="12" x14ac:dyDescent="0.2">
      <c r="A47" s="83" t="s">
        <v>645</v>
      </c>
      <c r="B47" s="83" t="s">
        <v>640</v>
      </c>
      <c r="C47" s="84"/>
      <c r="D47" s="84"/>
      <c r="E47" s="84"/>
      <c r="F47" s="84"/>
      <c r="G47" s="84"/>
      <c r="H47" s="84" t="s">
        <v>460</v>
      </c>
      <c r="I47" s="84" t="s">
        <v>460</v>
      </c>
      <c r="J47" s="84" t="s">
        <v>460</v>
      </c>
      <c r="K47" s="84" t="s">
        <v>460</v>
      </c>
      <c r="L47" s="84" t="s">
        <v>460</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85" zoomScaleNormal="85" workbookViewId="0">
      <selection activeCell="A3" sqref="A3:A5"/>
    </sheetView>
  </sheetViews>
  <sheetFormatPr defaultRowHeight="15" x14ac:dyDescent="0.25"/>
  <sheetData>
    <row r="1" spans="1:5" s="14" customFormat="1" x14ac:dyDescent="0.25">
      <c r="A1" s="14" t="s">
        <v>5</v>
      </c>
    </row>
    <row r="2" spans="1:5" s="14" customFormat="1" x14ac:dyDescent="0.25">
      <c r="A2" t="s">
        <v>341</v>
      </c>
    </row>
    <row r="3" spans="1:5" x14ac:dyDescent="0.25">
      <c r="A3" s="149" t="s">
        <v>713</v>
      </c>
    </row>
    <row r="4" spans="1:5" ht="15" customHeight="1" x14ac:dyDescent="0.25">
      <c r="A4" s="150" t="s">
        <v>714</v>
      </c>
      <c r="B4" s="150"/>
      <c r="C4" s="150"/>
      <c r="D4" s="150"/>
      <c r="E4" s="150"/>
    </row>
    <row r="5" spans="1:5" x14ac:dyDescent="0.25">
      <c r="A5" t="s">
        <v>715</v>
      </c>
    </row>
    <row r="7" spans="1:5" x14ac:dyDescent="0.25">
      <c r="A7" s="14" t="s">
        <v>7</v>
      </c>
    </row>
    <row r="8" spans="1:5" x14ac:dyDescent="0.25">
      <c r="A8" t="s">
        <v>341</v>
      </c>
    </row>
    <row r="9" spans="1:5" x14ac:dyDescent="0.25">
      <c r="A9" t="s">
        <v>330</v>
      </c>
    </row>
    <row r="10" spans="1:5" x14ac:dyDescent="0.25">
      <c r="A10" t="s">
        <v>331</v>
      </c>
    </row>
    <row r="12" spans="1:5" x14ac:dyDescent="0.25">
      <c r="A12" s="14" t="s">
        <v>9</v>
      </c>
    </row>
    <row r="13" spans="1:5" x14ac:dyDescent="0.25">
      <c r="A13" t="s">
        <v>341</v>
      </c>
    </row>
    <row r="14" spans="1:5" x14ac:dyDescent="0.25">
      <c r="A14" t="s">
        <v>329</v>
      </c>
    </row>
    <row r="15" spans="1:5" x14ac:dyDescent="0.25">
      <c r="A15" t="s">
        <v>363</v>
      </c>
    </row>
    <row r="17" spans="1:2" s="14" customFormat="1" x14ac:dyDescent="0.25">
      <c r="A17" s="14" t="s">
        <v>332</v>
      </c>
    </row>
    <row r="18" spans="1:2" x14ac:dyDescent="0.25">
      <c r="A18" t="s">
        <v>341</v>
      </c>
    </row>
    <row r="19" spans="1:2" ht="14.45" customHeight="1" x14ac:dyDescent="0.25">
      <c r="A19" t="s">
        <v>333</v>
      </c>
    </row>
    <row r="20" spans="1:2" ht="14.45" customHeight="1" x14ac:dyDescent="0.25">
      <c r="A20" t="s">
        <v>334</v>
      </c>
    </row>
    <row r="21" spans="1:2" ht="14.45" customHeight="1" x14ac:dyDescent="0.25">
      <c r="A21" t="s">
        <v>335</v>
      </c>
    </row>
    <row r="23" spans="1:2" x14ac:dyDescent="0.25">
      <c r="A23" s="14" t="s">
        <v>34</v>
      </c>
    </row>
    <row r="24" spans="1:2" x14ac:dyDescent="0.25">
      <c r="A24" t="s">
        <v>341</v>
      </c>
    </row>
    <row r="25" spans="1:2" s="14" customFormat="1" ht="14.45" customHeight="1" x14ac:dyDescent="0.25">
      <c r="A25" t="s">
        <v>344</v>
      </c>
    </row>
    <row r="26" spans="1:2" s="14" customFormat="1" ht="14.45" customHeight="1" x14ac:dyDescent="0.25">
      <c r="A26" t="s">
        <v>345</v>
      </c>
    </row>
    <row r="27" spans="1:2" s="14" customFormat="1" ht="14.45" customHeight="1" x14ac:dyDescent="0.25">
      <c r="A27" t="s">
        <v>346</v>
      </c>
    </row>
    <row r="28" spans="1:2" s="14" customFormat="1" ht="14.45" customHeight="1" x14ac:dyDescent="0.25">
      <c r="A28" t="s">
        <v>347</v>
      </c>
    </row>
    <row r="29" spans="1:2" s="14" customFormat="1" ht="14.45" customHeight="1" x14ac:dyDescent="0.25">
      <c r="A29" t="s">
        <v>348</v>
      </c>
    </row>
    <row r="30" spans="1:2" s="14" customFormat="1" ht="14.45" customHeight="1" x14ac:dyDescent="0.25">
      <c r="A30" t="s">
        <v>349</v>
      </c>
    </row>
    <row r="31" spans="1:2" s="14" customFormat="1" ht="14.45" customHeight="1" x14ac:dyDescent="0.25">
      <c r="A31" t="s">
        <v>342</v>
      </c>
    </row>
    <row r="32" spans="1:2" x14ac:dyDescent="0.25">
      <c r="A32" s="32"/>
      <c r="B32" s="32"/>
    </row>
    <row r="33" spans="1:1" s="14" customFormat="1" x14ac:dyDescent="0.25">
      <c r="A33" s="14" t="s">
        <v>38</v>
      </c>
    </row>
    <row r="34" spans="1:1" s="14" customFormat="1" x14ac:dyDescent="0.25">
      <c r="A34" t="s">
        <v>341</v>
      </c>
    </row>
    <row r="35" spans="1:1" ht="14.45" customHeight="1" x14ac:dyDescent="0.25">
      <c r="A35" t="s">
        <v>350</v>
      </c>
    </row>
    <row r="36" spans="1:1" ht="14.45" customHeight="1" x14ac:dyDescent="0.25">
      <c r="A36" t="s">
        <v>351</v>
      </c>
    </row>
    <row r="37" spans="1:1" ht="14.45" customHeight="1" x14ac:dyDescent="0.25">
      <c r="A37" t="s">
        <v>352</v>
      </c>
    </row>
    <row r="38" spans="1:1" ht="14.45" customHeight="1" x14ac:dyDescent="0.25">
      <c r="A38" t="s">
        <v>343</v>
      </c>
    </row>
    <row r="39" spans="1:1" ht="14.45" customHeight="1" x14ac:dyDescent="0.25"/>
    <row r="40" spans="1:1" ht="14.45" customHeight="1" x14ac:dyDescent="0.25"/>
    <row r="42" spans="1:1" s="14" customFormat="1" x14ac:dyDescent="0.25">
      <c r="A42" s="14" t="s">
        <v>40</v>
      </c>
    </row>
    <row r="43" spans="1:1" x14ac:dyDescent="0.25">
      <c r="A43" t="s">
        <v>341</v>
      </c>
    </row>
    <row r="44" spans="1:1" ht="14.45" customHeight="1" x14ac:dyDescent="0.25">
      <c r="A44" t="s">
        <v>353</v>
      </c>
    </row>
    <row r="45" spans="1:1" ht="14.45" customHeight="1" x14ac:dyDescent="0.25">
      <c r="A45" t="s">
        <v>354</v>
      </c>
    </row>
    <row r="47" spans="1:1" s="14" customFormat="1" x14ac:dyDescent="0.25">
      <c r="A47" s="14" t="s">
        <v>338</v>
      </c>
    </row>
    <row r="48" spans="1:1" x14ac:dyDescent="0.25">
      <c r="A48" t="s">
        <v>341</v>
      </c>
    </row>
    <row r="49" spans="1:1" ht="14.45" customHeight="1" x14ac:dyDescent="0.25">
      <c r="A49" t="s">
        <v>355</v>
      </c>
    </row>
    <row r="50" spans="1:1" ht="14.45" customHeight="1" x14ac:dyDescent="0.25">
      <c r="A50" t="s">
        <v>356</v>
      </c>
    </row>
    <row r="51" spans="1:1" ht="14.45" customHeight="1" x14ac:dyDescent="0.25"/>
    <row r="54" spans="1:1" s="14" customFormat="1" x14ac:dyDescent="0.25">
      <c r="A54" s="14" t="s">
        <v>339</v>
      </c>
    </row>
    <row r="55" spans="1:1" x14ac:dyDescent="0.25">
      <c r="A55" t="s">
        <v>341</v>
      </c>
    </row>
    <row r="56" spans="1:1" ht="14.45" customHeight="1" x14ac:dyDescent="0.25">
      <c r="A56" t="s">
        <v>357</v>
      </c>
    </row>
    <row r="57" spans="1:1" ht="14.45" customHeight="1" x14ac:dyDescent="0.25">
      <c r="A57" t="s">
        <v>358</v>
      </c>
    </row>
    <row r="60" spans="1:1" s="14" customFormat="1" x14ac:dyDescent="0.25">
      <c r="A60" s="14" t="s">
        <v>340</v>
      </c>
    </row>
    <row r="61" spans="1:1" x14ac:dyDescent="0.25">
      <c r="A61" t="s">
        <v>341</v>
      </c>
    </row>
    <row r="62" spans="1:1" ht="14.45" customHeight="1" x14ac:dyDescent="0.25">
      <c r="A62" t="s">
        <v>359</v>
      </c>
    </row>
    <row r="63" spans="1:1" ht="14.45" customHeight="1" x14ac:dyDescent="0.25">
      <c r="A63" t="s">
        <v>360</v>
      </c>
    </row>
    <row r="65" spans="1:1" s="14" customFormat="1" x14ac:dyDescent="0.25">
      <c r="A65" s="14" t="s">
        <v>43</v>
      </c>
    </row>
    <row r="66" spans="1:1" x14ac:dyDescent="0.25">
      <c r="A66" t="s">
        <v>341</v>
      </c>
    </row>
    <row r="67" spans="1:1" ht="14.45" customHeight="1" x14ac:dyDescent="0.25">
      <c r="A67" t="s">
        <v>361</v>
      </c>
    </row>
    <row r="68" spans="1:1" ht="14.45" customHeight="1" x14ac:dyDescent="0.25">
      <c r="A68" t="s">
        <v>362</v>
      </c>
    </row>
    <row r="70" spans="1:1" s="14" customFormat="1" x14ac:dyDescent="0.25">
      <c r="A70" s="14" t="s">
        <v>87</v>
      </c>
    </row>
    <row r="71" spans="1:1" x14ac:dyDescent="0.25">
      <c r="A71" t="s">
        <v>341</v>
      </c>
    </row>
    <row r="72" spans="1:1" x14ac:dyDescent="0.25">
      <c r="A72" t="s">
        <v>364</v>
      </c>
    </row>
    <row r="73" spans="1:1" x14ac:dyDescent="0.25">
      <c r="A73" t="s">
        <v>365</v>
      </c>
    </row>
    <row r="74" spans="1:1" x14ac:dyDescent="0.25">
      <c r="A74" t="s">
        <v>366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zoomScale="70" zoomScaleNormal="70" workbookViewId="0">
      <selection activeCell="H7" sqref="H7"/>
    </sheetView>
  </sheetViews>
  <sheetFormatPr defaultColWidth="8.85546875" defaultRowHeight="15" x14ac:dyDescent="0.25"/>
  <cols>
    <col min="1" max="1" width="6.42578125" style="124" customWidth="1"/>
    <col min="2" max="2" width="28.7109375" style="124" customWidth="1"/>
    <col min="3" max="3" width="45.5703125" style="124" customWidth="1"/>
    <col min="4" max="4" width="52.7109375" style="124" customWidth="1"/>
    <col min="5" max="16384" width="8.85546875" style="101"/>
  </cols>
  <sheetData>
    <row r="1" spans="1:4" x14ac:dyDescent="0.25">
      <c r="A1" s="88" t="s">
        <v>45</v>
      </c>
      <c r="B1" s="164" t="s">
        <v>46</v>
      </c>
      <c r="C1" s="164"/>
      <c r="D1" s="164"/>
    </row>
    <row r="2" spans="1:4" s="104" customFormat="1" ht="30" x14ac:dyDescent="0.25">
      <c r="A2" s="2" t="s">
        <v>51</v>
      </c>
      <c r="B2" s="2" t="s">
        <v>52</v>
      </c>
      <c r="C2" s="2" t="s">
        <v>53</v>
      </c>
      <c r="D2" s="2" t="s">
        <v>54</v>
      </c>
    </row>
    <row r="3" spans="1:4" x14ac:dyDescent="0.25">
      <c r="A3" s="89" t="s">
        <v>55</v>
      </c>
      <c r="B3" s="171" t="s">
        <v>56</v>
      </c>
      <c r="C3" s="171"/>
      <c r="D3" s="171"/>
    </row>
    <row r="4" spans="1:4" x14ac:dyDescent="0.25">
      <c r="A4" s="114" t="s">
        <v>57</v>
      </c>
      <c r="B4" s="114" t="s">
        <v>58</v>
      </c>
      <c r="C4" s="34"/>
      <c r="D4" s="116"/>
    </row>
    <row r="5" spans="1:4" ht="60" customHeight="1" x14ac:dyDescent="0.25">
      <c r="A5" s="114" t="s">
        <v>59</v>
      </c>
      <c r="B5" s="114" t="s">
        <v>60</v>
      </c>
      <c r="C5" s="116"/>
      <c r="D5" s="116"/>
    </row>
    <row r="6" spans="1:4" ht="65.45" customHeight="1" x14ac:dyDescent="0.25">
      <c r="A6" s="114" t="s">
        <v>61</v>
      </c>
      <c r="B6" s="114" t="s">
        <v>709</v>
      </c>
      <c r="C6" s="116"/>
      <c r="D6" s="116"/>
    </row>
    <row r="7" spans="1:4" ht="70.150000000000006" customHeight="1" x14ac:dyDescent="0.25">
      <c r="A7" s="114" t="s">
        <v>62</v>
      </c>
      <c r="B7" s="114" t="s">
        <v>63</v>
      </c>
      <c r="C7" s="116"/>
      <c r="D7" s="116"/>
    </row>
    <row r="8" spans="1:4" ht="56.45" customHeight="1" x14ac:dyDescent="0.25">
      <c r="A8" s="114" t="s">
        <v>64</v>
      </c>
      <c r="B8" s="114" t="s">
        <v>65</v>
      </c>
      <c r="C8" s="116"/>
      <c r="D8" s="116"/>
    </row>
    <row r="9" spans="1:4" ht="67.150000000000006" customHeight="1" x14ac:dyDescent="0.25">
      <c r="A9" s="114" t="s">
        <v>66</v>
      </c>
      <c r="B9" s="114" t="s">
        <v>67</v>
      </c>
      <c r="C9" s="116"/>
      <c r="D9" s="116"/>
    </row>
    <row r="10" spans="1:4" ht="76.150000000000006" customHeight="1" x14ac:dyDescent="0.25">
      <c r="A10" s="114" t="s">
        <v>68</v>
      </c>
      <c r="B10" s="114" t="s">
        <v>69</v>
      </c>
      <c r="C10" s="116"/>
      <c r="D10" s="116"/>
    </row>
    <row r="11" spans="1:4" ht="70.150000000000006" customHeight="1" x14ac:dyDescent="0.25">
      <c r="A11" s="114" t="s">
        <v>70</v>
      </c>
      <c r="B11" s="114" t="s">
        <v>71</v>
      </c>
      <c r="C11" s="116"/>
      <c r="D11" s="116"/>
    </row>
    <row r="12" spans="1:4" ht="71.45" customHeight="1" x14ac:dyDescent="0.25">
      <c r="A12" s="114" t="s">
        <v>72</v>
      </c>
      <c r="B12" s="114" t="s">
        <v>73</v>
      </c>
      <c r="C12" s="116"/>
      <c r="D12" s="116"/>
    </row>
    <row r="13" spans="1:4" x14ac:dyDescent="0.25">
      <c r="A13" s="89" t="s">
        <v>74</v>
      </c>
      <c r="B13" s="171" t="s">
        <v>75</v>
      </c>
      <c r="C13" s="171"/>
      <c r="D13" s="171"/>
    </row>
    <row r="14" spans="1:4" ht="104.45" customHeight="1" x14ac:dyDescent="0.25">
      <c r="A14" s="114" t="s">
        <v>76</v>
      </c>
      <c r="B14" s="90" t="s">
        <v>710</v>
      </c>
      <c r="C14" s="116"/>
      <c r="D14" s="116"/>
    </row>
    <row r="15" spans="1:4" ht="93" customHeight="1" x14ac:dyDescent="0.25">
      <c r="A15" s="114" t="s">
        <v>77</v>
      </c>
      <c r="B15" s="90" t="s">
        <v>711</v>
      </c>
      <c r="C15" s="116"/>
      <c r="D15" s="116"/>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zoomScale="70" zoomScaleNormal="70" workbookViewId="0">
      <selection activeCell="I16" sqref="I16"/>
    </sheetView>
  </sheetViews>
  <sheetFormatPr defaultColWidth="8.85546875" defaultRowHeight="15" x14ac:dyDescent="0.25"/>
  <cols>
    <col min="1" max="1" width="8.85546875" style="124"/>
    <col min="2" max="2" width="48.28515625" style="124" customWidth="1"/>
    <col min="3" max="3" width="66.42578125" style="124" customWidth="1"/>
    <col min="4" max="16384" width="8.85546875" style="125"/>
  </cols>
  <sheetData>
    <row r="1" spans="1:3" x14ac:dyDescent="0.25">
      <c r="A1" s="88" t="s">
        <v>79</v>
      </c>
      <c r="B1" s="164" t="s">
        <v>80</v>
      </c>
      <c r="C1" s="164"/>
    </row>
    <row r="2" spans="1:3" x14ac:dyDescent="0.25">
      <c r="A2" s="89" t="s">
        <v>81</v>
      </c>
      <c r="B2" s="171" t="s">
        <v>82</v>
      </c>
      <c r="C2" s="171"/>
    </row>
    <row r="3" spans="1:3" ht="85.9" customHeight="1" x14ac:dyDescent="0.25">
      <c r="A3" s="114" t="s">
        <v>83</v>
      </c>
      <c r="B3" s="162"/>
      <c r="C3" s="162"/>
    </row>
    <row r="4" spans="1:3" x14ac:dyDescent="0.25">
      <c r="A4" s="89" t="s">
        <v>84</v>
      </c>
      <c r="B4" s="171" t="s">
        <v>85</v>
      </c>
      <c r="C4" s="171"/>
    </row>
    <row r="5" spans="1:3" ht="61.5" customHeight="1" x14ac:dyDescent="0.25">
      <c r="A5" s="114" t="s">
        <v>86</v>
      </c>
      <c r="B5" s="114" t="s">
        <v>87</v>
      </c>
      <c r="C5" s="116" t="s">
        <v>341</v>
      </c>
    </row>
    <row r="6" spans="1:3" ht="89.45" customHeight="1" x14ac:dyDescent="0.25">
      <c r="A6" s="114" t="s">
        <v>88</v>
      </c>
      <c r="B6" s="114" t="s">
        <v>89</v>
      </c>
      <c r="C6" s="116"/>
    </row>
    <row r="7" spans="1:3" x14ac:dyDescent="0.25">
      <c r="A7" s="89" t="s">
        <v>90</v>
      </c>
      <c r="B7" s="171" t="s">
        <v>91</v>
      </c>
      <c r="C7" s="171"/>
    </row>
    <row r="8" spans="1:3" ht="67.900000000000006" customHeight="1" x14ac:dyDescent="0.25">
      <c r="A8" s="114" t="s">
        <v>92</v>
      </c>
      <c r="B8" s="175"/>
      <c r="C8" s="176"/>
    </row>
    <row r="9" spans="1:3" x14ac:dyDescent="0.25">
      <c r="A9" s="89" t="s">
        <v>93</v>
      </c>
      <c r="B9" s="171" t="s">
        <v>94</v>
      </c>
      <c r="C9" s="171"/>
    </row>
    <row r="10" spans="1:3" ht="78" customHeight="1" x14ac:dyDescent="0.25">
      <c r="A10" s="114" t="s">
        <v>95</v>
      </c>
      <c r="B10" s="162"/>
      <c r="C10" s="162"/>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2"/>
  <sheetViews>
    <sheetView zoomScale="70" zoomScaleNormal="70" zoomScaleSheetLayoutView="100" workbookViewId="0">
      <pane ySplit="5" topLeftCell="A6" activePane="bottomLeft" state="frozen"/>
      <selection pane="bottomLeft" activeCell="Q6" sqref="Q6"/>
    </sheetView>
  </sheetViews>
  <sheetFormatPr defaultColWidth="8.85546875" defaultRowHeight="15" x14ac:dyDescent="0.25"/>
  <cols>
    <col min="1" max="1" width="9.28515625" style="101" customWidth="1"/>
    <col min="2" max="2" width="40.140625" style="101" customWidth="1"/>
    <col min="3" max="3" width="12.85546875" style="101" customWidth="1"/>
    <col min="4" max="4" width="11.28515625" style="101" customWidth="1"/>
    <col min="5" max="5" width="11" style="101" customWidth="1"/>
    <col min="6" max="6" width="11.140625" style="101" customWidth="1"/>
    <col min="7" max="7" width="10.140625" style="101" customWidth="1"/>
    <col min="8" max="9" width="10.28515625" style="101" customWidth="1"/>
    <col min="10" max="10" width="10.28515625" style="101" hidden="1" customWidth="1"/>
    <col min="11" max="11" width="10.42578125" style="101" hidden="1" customWidth="1"/>
    <col min="12" max="12" width="2" style="101" customWidth="1"/>
    <col min="13" max="16384" width="8.85546875" style="101"/>
  </cols>
  <sheetData>
    <row r="1" spans="1:13" x14ac:dyDescent="0.25">
      <c r="A1" s="88" t="s">
        <v>96</v>
      </c>
      <c r="B1" s="164" t="s">
        <v>97</v>
      </c>
      <c r="C1" s="164"/>
      <c r="D1" s="164"/>
      <c r="E1" s="164"/>
      <c r="F1" s="164"/>
      <c r="G1" s="164"/>
      <c r="H1" s="164"/>
      <c r="I1" s="164"/>
      <c r="J1" s="164"/>
      <c r="K1" s="164"/>
    </row>
    <row r="2" spans="1:13" s="104" customFormat="1" x14ac:dyDescent="0.25">
      <c r="A2" s="3" t="s">
        <v>47</v>
      </c>
      <c r="B2" s="3" t="s">
        <v>48</v>
      </c>
      <c r="C2" s="3" t="s">
        <v>49</v>
      </c>
      <c r="D2" s="3" t="s">
        <v>50</v>
      </c>
      <c r="E2" s="3" t="s">
        <v>98</v>
      </c>
      <c r="F2" s="3" t="s">
        <v>99</v>
      </c>
      <c r="G2" s="3" t="s">
        <v>100</v>
      </c>
      <c r="H2" s="3" t="s">
        <v>101</v>
      </c>
      <c r="I2" s="3" t="s">
        <v>102</v>
      </c>
      <c r="J2" s="3" t="s">
        <v>103</v>
      </c>
      <c r="K2" s="3" t="s">
        <v>131</v>
      </c>
    </row>
    <row r="3" spans="1:13" s="109" customFormat="1" x14ac:dyDescent="0.25">
      <c r="A3" s="186" t="s">
        <v>104</v>
      </c>
      <c r="B3" s="186" t="s">
        <v>105</v>
      </c>
      <c r="C3" s="187" t="str">
        <f>IF('1'!C13="Verslo plėtra", CONCATENATE("Ataskaitiniai metai - ",TEXT(YEAR('1'!C62)-1,"0000")), IF('1'!C13="Verslo pradžia", "Nepildoma, išskyrus žalius langelius", "Užpildykite 1.1.2 punktą"))</f>
        <v>Ataskaitiniai metai - 1899</v>
      </c>
      <c r="D3" s="186" t="s">
        <v>106</v>
      </c>
      <c r="E3" s="186"/>
      <c r="F3" s="186"/>
      <c r="G3" s="186" t="s">
        <v>107</v>
      </c>
      <c r="H3" s="186"/>
      <c r="I3" s="186"/>
      <c r="J3" s="186"/>
      <c r="K3" s="186"/>
      <c r="M3" s="55"/>
    </row>
    <row r="4" spans="1:13" s="109" customFormat="1" x14ac:dyDescent="0.25">
      <c r="A4" s="186"/>
      <c r="B4" s="186"/>
      <c r="C4" s="188"/>
      <c r="D4" s="91" t="s">
        <v>619</v>
      </c>
      <c r="E4" s="91" t="s">
        <v>109</v>
      </c>
      <c r="F4" s="91" t="s">
        <v>110</v>
      </c>
      <c r="G4" s="91" t="s">
        <v>108</v>
      </c>
      <c r="H4" s="91" t="s">
        <v>109</v>
      </c>
      <c r="I4" s="91" t="s">
        <v>110</v>
      </c>
      <c r="J4" s="91" t="s">
        <v>111</v>
      </c>
      <c r="K4" s="91" t="s">
        <v>112</v>
      </c>
    </row>
    <row r="5" spans="1:13" s="109" customFormat="1" x14ac:dyDescent="0.25">
      <c r="A5" s="186"/>
      <c r="B5" s="186"/>
      <c r="C5" s="189"/>
      <c r="D5" s="98">
        <f>IF('1'!C13="Verslo plėtra", YEAR('1'!C62), IF('1'!C13="Verslo pradžia", YEAR('1'!C63)))</f>
        <v>1900</v>
      </c>
      <c r="E5" s="98">
        <f>IF('1'!C13="Verslo plėtra", IF(YEAR('1'!C64)-YEAR('1'!C63)=0, IF(YEAR('1'!C63)-YEAR('1'!C62)&gt;0,D5+1,0), D5+1), IF('1'!C13="Verslo pradžia", IF(YEAR('1'!C64)-YEAR('1'!C63)&gt;0,D5+1, 0)))</f>
        <v>0</v>
      </c>
      <c r="F5" s="98">
        <f>IF('1'!C13="Verslo plėtra", IF(E5=0, 0, IF(E5-YEAR('1'!C64)=0, 0, E5+1)), IF('1'!C13="Verslo pradžia", IF(YEAR('1'!C64)-YEAR('1'!C63)&gt;1,E5+1,0)))</f>
        <v>0</v>
      </c>
      <c r="G5" s="98">
        <f>IF(F5&gt;0, F5+1, IF(E5&gt;0, E5+1, D5+1))</f>
        <v>1901</v>
      </c>
      <c r="H5" s="98">
        <f>G5+1</f>
        <v>1902</v>
      </c>
      <c r="I5" s="98">
        <f t="shared" ref="I5" si="0">H5+1</f>
        <v>1903</v>
      </c>
      <c r="J5" s="98" t="s">
        <v>650</v>
      </c>
      <c r="K5" s="98" t="s">
        <v>650</v>
      </c>
    </row>
    <row r="6" spans="1:13" ht="30" x14ac:dyDescent="0.25">
      <c r="A6" s="40" t="s">
        <v>113</v>
      </c>
      <c r="B6" s="88" t="s">
        <v>114</v>
      </c>
      <c r="C6" s="39">
        <f>C7+C28+C45</f>
        <v>0</v>
      </c>
      <c r="D6" s="39">
        <f t="shared" ref="D6:K6" si="1">D7+D28+D45</f>
        <v>0</v>
      </c>
      <c r="E6" s="39">
        <f t="shared" si="1"/>
        <v>0</v>
      </c>
      <c r="F6" s="39">
        <f t="shared" si="1"/>
        <v>0</v>
      </c>
      <c r="G6" s="39">
        <f t="shared" si="1"/>
        <v>0</v>
      </c>
      <c r="H6" s="39">
        <f t="shared" si="1"/>
        <v>0</v>
      </c>
      <c r="I6" s="39">
        <f t="shared" si="1"/>
        <v>0</v>
      </c>
      <c r="J6" s="39">
        <f t="shared" si="1"/>
        <v>0</v>
      </c>
      <c r="K6" s="39">
        <f t="shared" si="1"/>
        <v>0</v>
      </c>
    </row>
    <row r="7" spans="1:13" x14ac:dyDescent="0.25">
      <c r="A7" s="88" t="s">
        <v>115</v>
      </c>
      <c r="B7" s="88" t="s">
        <v>374</v>
      </c>
      <c r="C7" s="39">
        <f>C12+C17+C22+C27</f>
        <v>0</v>
      </c>
      <c r="D7" s="39">
        <f t="shared" ref="D7:K7" si="2">D12+D17+D22+D27</f>
        <v>0</v>
      </c>
      <c r="E7" s="39">
        <f t="shared" si="2"/>
        <v>0</v>
      </c>
      <c r="F7" s="39">
        <f t="shared" si="2"/>
        <v>0</v>
      </c>
      <c r="G7" s="39">
        <f t="shared" si="2"/>
        <v>0</v>
      </c>
      <c r="H7" s="39">
        <f t="shared" si="2"/>
        <v>0</v>
      </c>
      <c r="I7" s="39">
        <f t="shared" si="2"/>
        <v>0</v>
      </c>
      <c r="J7" s="39">
        <f t="shared" si="2"/>
        <v>0</v>
      </c>
      <c r="K7" s="39">
        <f t="shared" si="2"/>
        <v>0</v>
      </c>
    </row>
    <row r="8" spans="1:13" s="42" customFormat="1" x14ac:dyDescent="0.25">
      <c r="A8" s="41" t="s">
        <v>379</v>
      </c>
      <c r="B8" s="177" t="s">
        <v>416</v>
      </c>
      <c r="C8" s="178"/>
      <c r="D8" s="178"/>
      <c r="E8" s="178"/>
      <c r="F8" s="178"/>
      <c r="G8" s="178"/>
      <c r="H8" s="178"/>
      <c r="I8" s="178"/>
      <c r="J8" s="178"/>
      <c r="K8" s="179"/>
    </row>
    <row r="9" spans="1:13" s="127" customFormat="1" x14ac:dyDescent="0.25">
      <c r="A9" s="126" t="s">
        <v>375</v>
      </c>
      <c r="B9" s="126" t="s">
        <v>397</v>
      </c>
      <c r="C9" s="35"/>
      <c r="D9" s="35"/>
      <c r="E9" s="35"/>
      <c r="F9" s="35"/>
      <c r="G9" s="35"/>
      <c r="H9" s="35"/>
      <c r="I9" s="35"/>
      <c r="J9" s="35"/>
      <c r="K9" s="35"/>
    </row>
    <row r="10" spans="1:13" s="127" customFormat="1" x14ac:dyDescent="0.25">
      <c r="A10" s="126" t="s">
        <v>376</v>
      </c>
      <c r="B10" s="126" t="s">
        <v>398</v>
      </c>
      <c r="C10" s="35"/>
      <c r="D10" s="35"/>
      <c r="E10" s="35"/>
      <c r="F10" s="35"/>
      <c r="G10" s="35"/>
      <c r="H10" s="35"/>
      <c r="I10" s="35"/>
      <c r="J10" s="35"/>
      <c r="K10" s="35"/>
    </row>
    <row r="11" spans="1:13" s="127" customFormat="1" x14ac:dyDescent="0.25">
      <c r="A11" s="126" t="s">
        <v>377</v>
      </c>
      <c r="B11" s="126" t="s">
        <v>399</v>
      </c>
      <c r="C11" s="35"/>
      <c r="D11" s="35"/>
      <c r="E11" s="35"/>
      <c r="F11" s="35"/>
      <c r="G11" s="35"/>
      <c r="H11" s="35"/>
      <c r="I11" s="35"/>
      <c r="J11" s="35"/>
      <c r="K11" s="35"/>
    </row>
    <row r="12" spans="1:13" s="127" customFormat="1" x14ac:dyDescent="0.25">
      <c r="A12" s="126" t="s">
        <v>378</v>
      </c>
      <c r="B12" s="126" t="s">
        <v>116</v>
      </c>
      <c r="C12" s="128">
        <f>C10*C11</f>
        <v>0</v>
      </c>
      <c r="D12" s="128">
        <f t="shared" ref="D12:K12" si="3">D10*D11</f>
        <v>0</v>
      </c>
      <c r="E12" s="128">
        <f t="shared" si="3"/>
        <v>0</v>
      </c>
      <c r="F12" s="128">
        <f t="shared" si="3"/>
        <v>0</v>
      </c>
      <c r="G12" s="128">
        <f t="shared" si="3"/>
        <v>0</v>
      </c>
      <c r="H12" s="128">
        <f t="shared" si="3"/>
        <v>0</v>
      </c>
      <c r="I12" s="128">
        <f t="shared" si="3"/>
        <v>0</v>
      </c>
      <c r="J12" s="128">
        <f t="shared" si="3"/>
        <v>0</v>
      </c>
      <c r="K12" s="128">
        <f t="shared" si="3"/>
        <v>0</v>
      </c>
    </row>
    <row r="13" spans="1:13" s="42" customFormat="1" x14ac:dyDescent="0.25">
      <c r="A13" s="41" t="s">
        <v>385</v>
      </c>
      <c r="B13" s="177" t="s">
        <v>416</v>
      </c>
      <c r="C13" s="178"/>
      <c r="D13" s="178"/>
      <c r="E13" s="178"/>
      <c r="F13" s="178"/>
      <c r="G13" s="178"/>
      <c r="H13" s="178"/>
      <c r="I13" s="178"/>
      <c r="J13" s="178"/>
      <c r="K13" s="179"/>
    </row>
    <row r="14" spans="1:13" s="127" customFormat="1" x14ac:dyDescent="0.25">
      <c r="A14" s="126" t="s">
        <v>380</v>
      </c>
      <c r="B14" s="126" t="s">
        <v>397</v>
      </c>
      <c r="C14" s="35"/>
      <c r="D14" s="35"/>
      <c r="E14" s="35"/>
      <c r="F14" s="35"/>
      <c r="G14" s="35"/>
      <c r="H14" s="35"/>
      <c r="I14" s="35"/>
      <c r="J14" s="35"/>
      <c r="K14" s="35"/>
    </row>
    <row r="15" spans="1:13" s="127" customFormat="1" x14ac:dyDescent="0.25">
      <c r="A15" s="126" t="s">
        <v>381</v>
      </c>
      <c r="B15" s="126" t="s">
        <v>398</v>
      </c>
      <c r="C15" s="35"/>
      <c r="D15" s="35"/>
      <c r="E15" s="35"/>
      <c r="F15" s="35"/>
      <c r="G15" s="35"/>
      <c r="H15" s="35"/>
      <c r="I15" s="35"/>
      <c r="J15" s="35"/>
      <c r="K15" s="35"/>
    </row>
    <row r="16" spans="1:13" s="127" customFormat="1" x14ac:dyDescent="0.25">
      <c r="A16" s="126" t="s">
        <v>382</v>
      </c>
      <c r="B16" s="126" t="s">
        <v>399</v>
      </c>
      <c r="C16" s="35"/>
      <c r="D16" s="35"/>
      <c r="E16" s="35"/>
      <c r="F16" s="35"/>
      <c r="G16" s="35"/>
      <c r="H16" s="35"/>
      <c r="I16" s="35"/>
      <c r="J16" s="35"/>
      <c r="K16" s="35"/>
    </row>
    <row r="17" spans="1:11" s="127" customFormat="1" x14ac:dyDescent="0.25">
      <c r="A17" s="126" t="s">
        <v>383</v>
      </c>
      <c r="B17" s="126" t="s">
        <v>116</v>
      </c>
      <c r="C17" s="128">
        <f>C15*C16</f>
        <v>0</v>
      </c>
      <c r="D17" s="128">
        <f t="shared" ref="D17:K17" si="4">D15*D16</f>
        <v>0</v>
      </c>
      <c r="E17" s="128">
        <f t="shared" si="4"/>
        <v>0</v>
      </c>
      <c r="F17" s="128">
        <f t="shared" si="4"/>
        <v>0</v>
      </c>
      <c r="G17" s="128">
        <f t="shared" si="4"/>
        <v>0</v>
      </c>
      <c r="H17" s="128">
        <f t="shared" si="4"/>
        <v>0</v>
      </c>
      <c r="I17" s="128">
        <f t="shared" si="4"/>
        <v>0</v>
      </c>
      <c r="J17" s="128">
        <f t="shared" si="4"/>
        <v>0</v>
      </c>
      <c r="K17" s="128">
        <f t="shared" si="4"/>
        <v>0</v>
      </c>
    </row>
    <row r="18" spans="1:11" s="42" customFormat="1" x14ac:dyDescent="0.25">
      <c r="A18" s="41" t="s">
        <v>384</v>
      </c>
      <c r="B18" s="177" t="s">
        <v>416</v>
      </c>
      <c r="C18" s="178"/>
      <c r="D18" s="178"/>
      <c r="E18" s="178"/>
      <c r="F18" s="178"/>
      <c r="G18" s="178"/>
      <c r="H18" s="178"/>
      <c r="I18" s="178"/>
      <c r="J18" s="178"/>
      <c r="K18" s="179"/>
    </row>
    <row r="19" spans="1:11" s="127" customFormat="1" x14ac:dyDescent="0.25">
      <c r="A19" s="126" t="s">
        <v>386</v>
      </c>
      <c r="B19" s="126" t="s">
        <v>397</v>
      </c>
      <c r="C19" s="35"/>
      <c r="D19" s="35"/>
      <c r="E19" s="35"/>
      <c r="F19" s="35"/>
      <c r="G19" s="35"/>
      <c r="H19" s="35"/>
      <c r="I19" s="35"/>
      <c r="J19" s="35"/>
      <c r="K19" s="35"/>
    </row>
    <row r="20" spans="1:11" s="127" customFormat="1" x14ac:dyDescent="0.25">
      <c r="A20" s="126" t="s">
        <v>387</v>
      </c>
      <c r="B20" s="126" t="s">
        <v>398</v>
      </c>
      <c r="C20" s="35"/>
      <c r="D20" s="35"/>
      <c r="E20" s="35"/>
      <c r="F20" s="35"/>
      <c r="G20" s="35"/>
      <c r="H20" s="35"/>
      <c r="I20" s="35"/>
      <c r="J20" s="35"/>
      <c r="K20" s="35"/>
    </row>
    <row r="21" spans="1:11" s="127" customFormat="1" x14ac:dyDescent="0.25">
      <c r="A21" s="126" t="s">
        <v>388</v>
      </c>
      <c r="B21" s="126" t="s">
        <v>399</v>
      </c>
      <c r="C21" s="35"/>
      <c r="D21" s="35"/>
      <c r="E21" s="35"/>
      <c r="F21" s="35"/>
      <c r="G21" s="35"/>
      <c r="H21" s="35"/>
      <c r="I21" s="35"/>
      <c r="J21" s="35"/>
      <c r="K21" s="35"/>
    </row>
    <row r="22" spans="1:11" s="127" customFormat="1" x14ac:dyDescent="0.25">
      <c r="A22" s="126" t="s">
        <v>389</v>
      </c>
      <c r="B22" s="126" t="s">
        <v>116</v>
      </c>
      <c r="C22" s="129">
        <f>C20*C21</f>
        <v>0</v>
      </c>
      <c r="D22" s="129">
        <f t="shared" ref="D22:K22" si="5">D20*D21</f>
        <v>0</v>
      </c>
      <c r="E22" s="129">
        <f t="shared" si="5"/>
        <v>0</v>
      </c>
      <c r="F22" s="129">
        <f t="shared" si="5"/>
        <v>0</v>
      </c>
      <c r="G22" s="129">
        <f t="shared" si="5"/>
        <v>0</v>
      </c>
      <c r="H22" s="129">
        <f t="shared" si="5"/>
        <v>0</v>
      </c>
      <c r="I22" s="129">
        <f t="shared" si="5"/>
        <v>0</v>
      </c>
      <c r="J22" s="129">
        <f t="shared" si="5"/>
        <v>0</v>
      </c>
      <c r="K22" s="129">
        <f t="shared" si="5"/>
        <v>0</v>
      </c>
    </row>
    <row r="23" spans="1:11" s="42" customFormat="1" x14ac:dyDescent="0.25">
      <c r="A23" s="41" t="s">
        <v>390</v>
      </c>
      <c r="B23" s="177" t="s">
        <v>416</v>
      </c>
      <c r="C23" s="178"/>
      <c r="D23" s="178"/>
      <c r="E23" s="178"/>
      <c r="F23" s="178"/>
      <c r="G23" s="178"/>
      <c r="H23" s="178"/>
      <c r="I23" s="178"/>
      <c r="J23" s="178"/>
      <c r="K23" s="179"/>
    </row>
    <row r="24" spans="1:11" s="127" customFormat="1" x14ac:dyDescent="0.25">
      <c r="A24" s="126" t="s">
        <v>391</v>
      </c>
      <c r="B24" s="126" t="s">
        <v>397</v>
      </c>
      <c r="C24" s="35"/>
      <c r="D24" s="35"/>
      <c r="E24" s="35"/>
      <c r="F24" s="35"/>
      <c r="G24" s="35"/>
      <c r="H24" s="35"/>
      <c r="I24" s="35"/>
      <c r="J24" s="35"/>
      <c r="K24" s="35"/>
    </row>
    <row r="25" spans="1:11" s="127" customFormat="1" x14ac:dyDescent="0.25">
      <c r="A25" s="126" t="s">
        <v>392</v>
      </c>
      <c r="B25" s="126" t="s">
        <v>398</v>
      </c>
      <c r="C25" s="35"/>
      <c r="D25" s="35"/>
      <c r="E25" s="35"/>
      <c r="F25" s="35"/>
      <c r="G25" s="35"/>
      <c r="H25" s="35"/>
      <c r="I25" s="35"/>
      <c r="J25" s="35"/>
      <c r="K25" s="35"/>
    </row>
    <row r="26" spans="1:11" s="127" customFormat="1" x14ac:dyDescent="0.25">
      <c r="A26" s="126" t="s">
        <v>393</v>
      </c>
      <c r="B26" s="126" t="s">
        <v>399</v>
      </c>
      <c r="C26" s="35"/>
      <c r="D26" s="35"/>
      <c r="E26" s="35"/>
      <c r="F26" s="35"/>
      <c r="G26" s="35"/>
      <c r="H26" s="35"/>
      <c r="I26" s="35"/>
      <c r="J26" s="35"/>
      <c r="K26" s="35"/>
    </row>
    <row r="27" spans="1:11" s="127" customFormat="1" x14ac:dyDescent="0.25">
      <c r="A27" s="126" t="s">
        <v>394</v>
      </c>
      <c r="B27" s="126" t="s">
        <v>116</v>
      </c>
      <c r="C27" s="128">
        <f>C25*C26</f>
        <v>0</v>
      </c>
      <c r="D27" s="128">
        <f t="shared" ref="D27:K27" si="6">D25*D26</f>
        <v>0</v>
      </c>
      <c r="E27" s="128">
        <f t="shared" si="6"/>
        <v>0</v>
      </c>
      <c r="F27" s="128">
        <f t="shared" si="6"/>
        <v>0</v>
      </c>
      <c r="G27" s="128">
        <f t="shared" si="6"/>
        <v>0</v>
      </c>
      <c r="H27" s="128">
        <f t="shared" si="6"/>
        <v>0</v>
      </c>
      <c r="I27" s="128">
        <f t="shared" si="6"/>
        <v>0</v>
      </c>
      <c r="J27" s="128">
        <f t="shared" si="6"/>
        <v>0</v>
      </c>
      <c r="K27" s="128">
        <f t="shared" si="6"/>
        <v>0</v>
      </c>
    </row>
    <row r="28" spans="1:11" x14ac:dyDescent="0.25">
      <c r="A28" s="88" t="s">
        <v>117</v>
      </c>
      <c r="B28" s="88" t="s">
        <v>118</v>
      </c>
      <c r="C28" s="39">
        <f>C32+C36+C40+C44</f>
        <v>0</v>
      </c>
      <c r="D28" s="39">
        <f t="shared" ref="D28:K28" si="7">D32+D36+D40+D44</f>
        <v>0</v>
      </c>
      <c r="E28" s="39">
        <f t="shared" si="7"/>
        <v>0</v>
      </c>
      <c r="F28" s="39">
        <f t="shared" si="7"/>
        <v>0</v>
      </c>
      <c r="G28" s="39">
        <f t="shared" si="7"/>
        <v>0</v>
      </c>
      <c r="H28" s="39">
        <f t="shared" si="7"/>
        <v>0</v>
      </c>
      <c r="I28" s="39">
        <f t="shared" si="7"/>
        <v>0</v>
      </c>
      <c r="J28" s="39">
        <f t="shared" si="7"/>
        <v>0</v>
      </c>
      <c r="K28" s="39">
        <f t="shared" si="7"/>
        <v>0</v>
      </c>
    </row>
    <row r="29" spans="1:11" s="42" customFormat="1" x14ac:dyDescent="0.25">
      <c r="A29" s="41" t="s">
        <v>401</v>
      </c>
      <c r="B29" s="177" t="s">
        <v>415</v>
      </c>
      <c r="C29" s="178"/>
      <c r="D29" s="178"/>
      <c r="E29" s="178"/>
      <c r="F29" s="178"/>
      <c r="G29" s="178"/>
      <c r="H29" s="178"/>
      <c r="I29" s="178"/>
      <c r="J29" s="178"/>
      <c r="K29" s="179"/>
    </row>
    <row r="30" spans="1:11" s="127" customFormat="1" x14ac:dyDescent="0.25">
      <c r="A30" s="126" t="s">
        <v>402</v>
      </c>
      <c r="B30" s="126" t="s">
        <v>400</v>
      </c>
      <c r="C30" s="35"/>
      <c r="D30" s="35"/>
      <c r="E30" s="35"/>
      <c r="F30" s="35"/>
      <c r="G30" s="35"/>
      <c r="H30" s="35"/>
      <c r="I30" s="35"/>
      <c r="J30" s="35"/>
      <c r="K30" s="35"/>
    </row>
    <row r="31" spans="1:11" s="127" customFormat="1" ht="30" x14ac:dyDescent="0.25">
      <c r="A31" s="126" t="s">
        <v>403</v>
      </c>
      <c r="B31" s="126" t="s">
        <v>132</v>
      </c>
      <c r="C31" s="35"/>
      <c r="D31" s="35"/>
      <c r="E31" s="35"/>
      <c r="F31" s="35"/>
      <c r="G31" s="35"/>
      <c r="H31" s="35"/>
      <c r="I31" s="35"/>
      <c r="J31" s="35"/>
      <c r="K31" s="35"/>
    </row>
    <row r="32" spans="1:11" s="127" customFormat="1" x14ac:dyDescent="0.25">
      <c r="A32" s="126" t="s">
        <v>404</v>
      </c>
      <c r="B32" s="126" t="s">
        <v>116</v>
      </c>
      <c r="C32" s="128">
        <f>C30*C31</f>
        <v>0</v>
      </c>
      <c r="D32" s="128">
        <f t="shared" ref="D32" si="8">D30*D31</f>
        <v>0</v>
      </c>
      <c r="E32" s="128">
        <f t="shared" ref="E32" si="9">E30*E31</f>
        <v>0</v>
      </c>
      <c r="F32" s="128">
        <f t="shared" ref="F32" si="10">F30*F31</f>
        <v>0</v>
      </c>
      <c r="G32" s="128">
        <f t="shared" ref="G32" si="11">G30*G31</f>
        <v>0</v>
      </c>
      <c r="H32" s="128">
        <f t="shared" ref="H32" si="12">H30*H31</f>
        <v>0</v>
      </c>
      <c r="I32" s="128">
        <f t="shared" ref="I32" si="13">I30*I31</f>
        <v>0</v>
      </c>
      <c r="J32" s="128">
        <f t="shared" ref="J32" si="14">J30*J31</f>
        <v>0</v>
      </c>
      <c r="K32" s="128">
        <f t="shared" ref="K32" si="15">K30*K31</f>
        <v>0</v>
      </c>
    </row>
    <row r="33" spans="1:11" s="42" customFormat="1" x14ac:dyDescent="0.25">
      <c r="A33" s="41" t="s">
        <v>405</v>
      </c>
      <c r="B33" s="177" t="s">
        <v>415</v>
      </c>
      <c r="C33" s="178"/>
      <c r="D33" s="178"/>
      <c r="E33" s="178"/>
      <c r="F33" s="178"/>
      <c r="G33" s="178"/>
      <c r="H33" s="178"/>
      <c r="I33" s="178"/>
      <c r="J33" s="178"/>
      <c r="K33" s="179"/>
    </row>
    <row r="34" spans="1:11" s="127" customFormat="1" x14ac:dyDescent="0.25">
      <c r="A34" s="126" t="s">
        <v>395</v>
      </c>
      <c r="B34" s="126" t="s">
        <v>400</v>
      </c>
      <c r="C34" s="35"/>
      <c r="D34" s="35"/>
      <c r="E34" s="35"/>
      <c r="F34" s="35"/>
      <c r="G34" s="35"/>
      <c r="H34" s="35"/>
      <c r="I34" s="35"/>
      <c r="J34" s="35"/>
      <c r="K34" s="35"/>
    </row>
    <row r="35" spans="1:11" s="127" customFormat="1" ht="30" x14ac:dyDescent="0.25">
      <c r="A35" s="126" t="s">
        <v>396</v>
      </c>
      <c r="B35" s="126" t="s">
        <v>132</v>
      </c>
      <c r="C35" s="35"/>
      <c r="D35" s="35"/>
      <c r="E35" s="35"/>
      <c r="F35" s="35"/>
      <c r="G35" s="35"/>
      <c r="H35" s="35"/>
      <c r="I35" s="35"/>
      <c r="J35" s="35"/>
      <c r="K35" s="35"/>
    </row>
    <row r="36" spans="1:11" s="127" customFormat="1" x14ac:dyDescent="0.25">
      <c r="A36" s="126" t="s">
        <v>406</v>
      </c>
      <c r="B36" s="126" t="s">
        <v>116</v>
      </c>
      <c r="C36" s="128">
        <f>C34*C35</f>
        <v>0</v>
      </c>
      <c r="D36" s="128">
        <f>D34*D35</f>
        <v>0</v>
      </c>
      <c r="E36" s="128">
        <f t="shared" ref="E36" si="16">E34*E35</f>
        <v>0</v>
      </c>
      <c r="F36" s="128">
        <f t="shared" ref="F36" si="17">F34*F35</f>
        <v>0</v>
      </c>
      <c r="G36" s="128">
        <f t="shared" ref="G36" si="18">G34*G35</f>
        <v>0</v>
      </c>
      <c r="H36" s="128">
        <f t="shared" ref="H36" si="19">H34*H35</f>
        <v>0</v>
      </c>
      <c r="I36" s="128">
        <f t="shared" ref="I36" si="20">I34*I35</f>
        <v>0</v>
      </c>
      <c r="J36" s="128">
        <f t="shared" ref="J36" si="21">J34*J35</f>
        <v>0</v>
      </c>
      <c r="K36" s="128">
        <f t="shared" ref="K36" si="22">K34*K35</f>
        <v>0</v>
      </c>
    </row>
    <row r="37" spans="1:11" s="42" customFormat="1" x14ac:dyDescent="0.25">
      <c r="A37" s="41" t="s">
        <v>407</v>
      </c>
      <c r="B37" s="177" t="s">
        <v>415</v>
      </c>
      <c r="C37" s="178"/>
      <c r="D37" s="178"/>
      <c r="E37" s="178"/>
      <c r="F37" s="178"/>
      <c r="G37" s="178"/>
      <c r="H37" s="178"/>
      <c r="I37" s="178"/>
      <c r="J37" s="178"/>
      <c r="K37" s="179"/>
    </row>
    <row r="38" spans="1:11" s="127" customFormat="1" x14ac:dyDescent="0.25">
      <c r="A38" s="126" t="s">
        <v>408</v>
      </c>
      <c r="B38" s="126" t="s">
        <v>400</v>
      </c>
      <c r="C38" s="35"/>
      <c r="D38" s="35"/>
      <c r="E38" s="35"/>
      <c r="F38" s="35"/>
      <c r="G38" s="35"/>
      <c r="H38" s="35"/>
      <c r="I38" s="35"/>
      <c r="J38" s="35"/>
      <c r="K38" s="35"/>
    </row>
    <row r="39" spans="1:11" s="127" customFormat="1" ht="30" x14ac:dyDescent="0.25">
      <c r="A39" s="126" t="s">
        <v>409</v>
      </c>
      <c r="B39" s="126" t="s">
        <v>132</v>
      </c>
      <c r="C39" s="35"/>
      <c r="D39" s="35"/>
      <c r="E39" s="35"/>
      <c r="F39" s="35"/>
      <c r="G39" s="35"/>
      <c r="H39" s="35"/>
      <c r="I39" s="35"/>
      <c r="J39" s="35"/>
      <c r="K39" s="35"/>
    </row>
    <row r="40" spans="1:11" s="127" customFormat="1" x14ac:dyDescent="0.25">
      <c r="A40" s="126" t="s">
        <v>410</v>
      </c>
      <c r="B40" s="126" t="s">
        <v>116</v>
      </c>
      <c r="C40" s="128">
        <f>C38*C39</f>
        <v>0</v>
      </c>
      <c r="D40" s="128">
        <f t="shared" ref="D40" si="23">D38*D39</f>
        <v>0</v>
      </c>
      <c r="E40" s="128">
        <f t="shared" ref="E40" si="24">E38*E39</f>
        <v>0</v>
      </c>
      <c r="F40" s="128">
        <f t="shared" ref="F40" si="25">F38*F39</f>
        <v>0</v>
      </c>
      <c r="G40" s="128">
        <f t="shared" ref="G40" si="26">G38*G39</f>
        <v>0</v>
      </c>
      <c r="H40" s="128">
        <f t="shared" ref="H40" si="27">H38*H39</f>
        <v>0</v>
      </c>
      <c r="I40" s="128">
        <f t="shared" ref="I40" si="28">I38*I39</f>
        <v>0</v>
      </c>
      <c r="J40" s="128">
        <f t="shared" ref="J40" si="29">J38*J39</f>
        <v>0</v>
      </c>
      <c r="K40" s="128">
        <f t="shared" ref="K40" si="30">K38*K39</f>
        <v>0</v>
      </c>
    </row>
    <row r="41" spans="1:11" s="42" customFormat="1" x14ac:dyDescent="0.25">
      <c r="A41" s="41" t="s">
        <v>411</v>
      </c>
      <c r="B41" s="177" t="s">
        <v>415</v>
      </c>
      <c r="C41" s="178"/>
      <c r="D41" s="178"/>
      <c r="E41" s="178"/>
      <c r="F41" s="178"/>
      <c r="G41" s="178"/>
      <c r="H41" s="178"/>
      <c r="I41" s="178"/>
      <c r="J41" s="178"/>
      <c r="K41" s="179"/>
    </row>
    <row r="42" spans="1:11" s="127" customFormat="1" x14ac:dyDescent="0.25">
      <c r="A42" s="126" t="s">
        <v>412</v>
      </c>
      <c r="B42" s="126" t="s">
        <v>400</v>
      </c>
      <c r="C42" s="35"/>
      <c r="D42" s="35"/>
      <c r="E42" s="35"/>
      <c r="F42" s="35"/>
      <c r="G42" s="35"/>
      <c r="H42" s="35"/>
      <c r="I42" s="35"/>
      <c r="J42" s="35"/>
      <c r="K42" s="35"/>
    </row>
    <row r="43" spans="1:11" s="127" customFormat="1" ht="30" x14ac:dyDescent="0.25">
      <c r="A43" s="126" t="s">
        <v>413</v>
      </c>
      <c r="B43" s="126" t="s">
        <v>132</v>
      </c>
      <c r="C43" s="35"/>
      <c r="D43" s="35"/>
      <c r="E43" s="35"/>
      <c r="F43" s="35"/>
      <c r="G43" s="35"/>
      <c r="H43" s="35"/>
      <c r="I43" s="35"/>
      <c r="J43" s="35"/>
      <c r="K43" s="35"/>
    </row>
    <row r="44" spans="1:11" s="127" customFormat="1" x14ac:dyDescent="0.25">
      <c r="A44" s="126" t="s">
        <v>414</v>
      </c>
      <c r="B44" s="126" t="s">
        <v>116</v>
      </c>
      <c r="C44" s="128">
        <f>C42*C43</f>
        <v>0</v>
      </c>
      <c r="D44" s="128">
        <f t="shared" ref="D44:K44" si="31">D42*D43</f>
        <v>0</v>
      </c>
      <c r="E44" s="128">
        <f t="shared" si="31"/>
        <v>0</v>
      </c>
      <c r="F44" s="128">
        <f t="shared" si="31"/>
        <v>0</v>
      </c>
      <c r="G44" s="128">
        <f t="shared" si="31"/>
        <v>0</v>
      </c>
      <c r="H44" s="128">
        <f t="shared" si="31"/>
        <v>0</v>
      </c>
      <c r="I44" s="128">
        <f t="shared" si="31"/>
        <v>0</v>
      </c>
      <c r="J44" s="128">
        <f t="shared" si="31"/>
        <v>0</v>
      </c>
      <c r="K44" s="128">
        <f t="shared" si="31"/>
        <v>0</v>
      </c>
    </row>
    <row r="45" spans="1:11" s="127" customFormat="1" ht="30" x14ac:dyDescent="0.25">
      <c r="A45" s="88" t="s">
        <v>634</v>
      </c>
      <c r="B45" s="88" t="s">
        <v>649</v>
      </c>
      <c r="C45" s="35"/>
      <c r="D45" s="35"/>
      <c r="E45" s="35"/>
      <c r="F45" s="35"/>
      <c r="G45" s="35"/>
      <c r="H45" s="35"/>
      <c r="I45" s="35"/>
      <c r="J45" s="35"/>
      <c r="K45" s="35"/>
    </row>
    <row r="46" spans="1:11" ht="30" x14ac:dyDescent="0.25">
      <c r="A46" s="40" t="s">
        <v>119</v>
      </c>
      <c r="B46" s="88" t="s">
        <v>369</v>
      </c>
      <c r="C46" s="39">
        <f>C47+C55+C69</f>
        <v>0</v>
      </c>
      <c r="D46" s="39">
        <f t="shared" ref="D46:J46" si="32">D47+D55+D69</f>
        <v>0</v>
      </c>
      <c r="E46" s="39">
        <f t="shared" si="32"/>
        <v>0</v>
      </c>
      <c r="F46" s="39">
        <f t="shared" si="32"/>
        <v>0</v>
      </c>
      <c r="G46" s="39">
        <f t="shared" si="32"/>
        <v>0</v>
      </c>
      <c r="H46" s="39">
        <f t="shared" si="32"/>
        <v>0</v>
      </c>
      <c r="I46" s="39">
        <f t="shared" si="32"/>
        <v>0</v>
      </c>
      <c r="J46" s="39">
        <f t="shared" si="32"/>
        <v>0</v>
      </c>
      <c r="K46" s="39">
        <f>K47+K55+K69</f>
        <v>0</v>
      </c>
    </row>
    <row r="47" spans="1:11" s="52" customFormat="1" x14ac:dyDescent="0.25">
      <c r="A47" s="50" t="s">
        <v>120</v>
      </c>
      <c r="B47" s="90" t="s">
        <v>240</v>
      </c>
      <c r="C47" s="97">
        <f>SUM(C48:C53)</f>
        <v>0</v>
      </c>
      <c r="D47" s="97">
        <f t="shared" ref="D47:K47" si="33">SUM(D48:D53)</f>
        <v>0</v>
      </c>
      <c r="E47" s="97">
        <f t="shared" si="33"/>
        <v>0</v>
      </c>
      <c r="F47" s="97">
        <f t="shared" si="33"/>
        <v>0</v>
      </c>
      <c r="G47" s="97">
        <f t="shared" si="33"/>
        <v>0</v>
      </c>
      <c r="H47" s="97">
        <f t="shared" si="33"/>
        <v>0</v>
      </c>
      <c r="I47" s="97">
        <f t="shared" si="33"/>
        <v>0</v>
      </c>
      <c r="J47" s="97">
        <f t="shared" si="33"/>
        <v>0</v>
      </c>
      <c r="K47" s="97">
        <f t="shared" si="33"/>
        <v>0</v>
      </c>
    </row>
    <row r="48" spans="1:11" x14ac:dyDescent="0.25">
      <c r="A48" s="99" t="s">
        <v>516</v>
      </c>
      <c r="B48" s="35"/>
      <c r="C48" s="35"/>
      <c r="D48" s="35"/>
      <c r="E48" s="35"/>
      <c r="F48" s="35"/>
      <c r="G48" s="35"/>
      <c r="H48" s="35"/>
      <c r="I48" s="35"/>
      <c r="J48" s="35"/>
      <c r="K48" s="35"/>
    </row>
    <row r="49" spans="1:13" x14ac:dyDescent="0.25">
      <c r="A49" s="99" t="s">
        <v>517</v>
      </c>
      <c r="B49" s="35"/>
      <c r="C49" s="35"/>
      <c r="D49" s="35"/>
      <c r="E49" s="35"/>
      <c r="F49" s="35"/>
      <c r="G49" s="35"/>
      <c r="H49" s="35"/>
      <c r="I49" s="35"/>
      <c r="J49" s="35"/>
      <c r="K49" s="35"/>
    </row>
    <row r="50" spans="1:13" x14ac:dyDescent="0.25">
      <c r="A50" s="99" t="s">
        <v>518</v>
      </c>
      <c r="B50" s="35"/>
      <c r="C50" s="35"/>
      <c r="D50" s="35"/>
      <c r="E50" s="35"/>
      <c r="F50" s="35"/>
      <c r="G50" s="35"/>
      <c r="H50" s="35"/>
      <c r="I50" s="35"/>
      <c r="J50" s="35"/>
      <c r="K50" s="35"/>
    </row>
    <row r="51" spans="1:13" x14ac:dyDescent="0.25">
      <c r="A51" s="99" t="s">
        <v>519</v>
      </c>
      <c r="B51" s="35"/>
      <c r="C51" s="35"/>
      <c r="D51" s="35"/>
      <c r="E51" s="35"/>
      <c r="F51" s="35"/>
      <c r="G51" s="35"/>
      <c r="H51" s="35"/>
      <c r="I51" s="35"/>
      <c r="J51" s="35"/>
      <c r="K51" s="35"/>
    </row>
    <row r="52" spans="1:13" hidden="1" x14ac:dyDescent="0.25">
      <c r="A52" s="99" t="s">
        <v>520</v>
      </c>
      <c r="B52" s="35"/>
      <c r="C52" s="35"/>
      <c r="D52" s="35"/>
      <c r="E52" s="35"/>
      <c r="F52" s="35"/>
      <c r="G52" s="35"/>
      <c r="H52" s="35"/>
      <c r="I52" s="35"/>
      <c r="J52" s="35"/>
      <c r="K52" s="35"/>
    </row>
    <row r="53" spans="1:13" ht="30" x14ac:dyDescent="0.25">
      <c r="A53" s="99" t="s">
        <v>521</v>
      </c>
      <c r="B53" s="62" t="s">
        <v>569</v>
      </c>
      <c r="C53" s="35"/>
      <c r="D53" s="35"/>
      <c r="E53" s="35"/>
      <c r="F53" s="35"/>
      <c r="G53" s="35"/>
      <c r="H53" s="35"/>
      <c r="I53" s="35"/>
      <c r="J53" s="35"/>
      <c r="K53" s="35"/>
      <c r="M53" s="54"/>
    </row>
    <row r="54" spans="1:13" ht="30" x14ac:dyDescent="0.25">
      <c r="A54" s="99" t="s">
        <v>121</v>
      </c>
      <c r="B54" s="62" t="s">
        <v>570</v>
      </c>
      <c r="C54" s="35"/>
      <c r="D54" s="35"/>
      <c r="E54" s="35"/>
      <c r="F54" s="35"/>
      <c r="G54" s="35"/>
      <c r="H54" s="35"/>
      <c r="I54" s="35"/>
      <c r="J54" s="35"/>
      <c r="K54" s="35"/>
      <c r="M54" s="54"/>
    </row>
    <row r="55" spans="1:13" s="52" customFormat="1" x14ac:dyDescent="0.25">
      <c r="A55" s="50" t="s">
        <v>122</v>
      </c>
      <c r="B55" s="90" t="s">
        <v>123</v>
      </c>
      <c r="C55" s="97">
        <f>C56+C62</f>
        <v>0</v>
      </c>
      <c r="D55" s="97">
        <f t="shared" ref="D55:K55" si="34">D56+D62</f>
        <v>0</v>
      </c>
      <c r="E55" s="97">
        <f t="shared" si="34"/>
        <v>0</v>
      </c>
      <c r="F55" s="97">
        <f t="shared" si="34"/>
        <v>0</v>
      </c>
      <c r="G55" s="97">
        <f t="shared" si="34"/>
        <v>0</v>
      </c>
      <c r="H55" s="97">
        <f t="shared" si="34"/>
        <v>0</v>
      </c>
      <c r="I55" s="97">
        <f t="shared" si="34"/>
        <v>0</v>
      </c>
      <c r="J55" s="97">
        <f t="shared" si="34"/>
        <v>0</v>
      </c>
      <c r="K55" s="97">
        <f t="shared" si="34"/>
        <v>0</v>
      </c>
    </row>
    <row r="56" spans="1:13" s="52" customFormat="1" x14ac:dyDescent="0.25">
      <c r="A56" s="72" t="s">
        <v>621</v>
      </c>
      <c r="B56" s="90" t="s">
        <v>241</v>
      </c>
      <c r="C56" s="97">
        <f>SUM(C57:C61)</f>
        <v>0</v>
      </c>
      <c r="D56" s="97">
        <f t="shared" ref="D56:K56" si="35">SUM(D57:D61)</f>
        <v>0</v>
      </c>
      <c r="E56" s="97">
        <f t="shared" si="35"/>
        <v>0</v>
      </c>
      <c r="F56" s="97">
        <f t="shared" si="35"/>
        <v>0</v>
      </c>
      <c r="G56" s="97">
        <f t="shared" si="35"/>
        <v>0</v>
      </c>
      <c r="H56" s="97">
        <f t="shared" si="35"/>
        <v>0</v>
      </c>
      <c r="I56" s="97">
        <f t="shared" si="35"/>
        <v>0</v>
      </c>
      <c r="J56" s="97">
        <f t="shared" si="35"/>
        <v>0</v>
      </c>
      <c r="K56" s="97">
        <f t="shared" si="35"/>
        <v>0</v>
      </c>
    </row>
    <row r="57" spans="1:13" x14ac:dyDescent="0.25">
      <c r="A57" s="62" t="s">
        <v>622</v>
      </c>
      <c r="B57" s="35"/>
      <c r="C57" s="35"/>
      <c r="D57" s="35"/>
      <c r="E57" s="35"/>
      <c r="F57" s="35"/>
      <c r="G57" s="35"/>
      <c r="H57" s="35"/>
      <c r="I57" s="35"/>
      <c r="J57" s="35"/>
      <c r="K57" s="35"/>
    </row>
    <row r="58" spans="1:13" x14ac:dyDescent="0.25">
      <c r="A58" s="62" t="s">
        <v>623</v>
      </c>
      <c r="B58" s="35"/>
      <c r="C58" s="35"/>
      <c r="D58" s="35"/>
      <c r="E58" s="35"/>
      <c r="F58" s="35"/>
      <c r="G58" s="35"/>
      <c r="H58" s="35"/>
      <c r="I58" s="35"/>
      <c r="J58" s="35"/>
      <c r="K58" s="35"/>
    </row>
    <row r="59" spans="1:13" x14ac:dyDescent="0.25">
      <c r="A59" s="62" t="s">
        <v>624</v>
      </c>
      <c r="B59" s="35"/>
      <c r="C59" s="35"/>
      <c r="D59" s="35"/>
      <c r="E59" s="35"/>
      <c r="F59" s="35"/>
      <c r="G59" s="35"/>
      <c r="H59" s="35"/>
      <c r="I59" s="35"/>
      <c r="J59" s="35"/>
      <c r="K59" s="35"/>
    </row>
    <row r="60" spans="1:13" x14ac:dyDescent="0.25">
      <c r="A60" s="62" t="s">
        <v>625</v>
      </c>
      <c r="B60" s="35"/>
      <c r="C60" s="35"/>
      <c r="D60" s="35"/>
      <c r="E60" s="35"/>
      <c r="F60" s="35"/>
      <c r="G60" s="35"/>
      <c r="H60" s="35"/>
      <c r="I60" s="35"/>
      <c r="J60" s="35"/>
      <c r="K60" s="35"/>
    </row>
    <row r="61" spans="1:13" hidden="1" x14ac:dyDescent="0.25">
      <c r="A61" s="62" t="s">
        <v>626</v>
      </c>
      <c r="B61" s="35"/>
      <c r="C61" s="35"/>
      <c r="D61" s="35"/>
      <c r="E61" s="35"/>
      <c r="F61" s="35"/>
      <c r="G61" s="35"/>
      <c r="H61" s="35"/>
      <c r="I61" s="35"/>
      <c r="J61" s="35"/>
      <c r="K61" s="35"/>
    </row>
    <row r="62" spans="1:13" s="52" customFormat="1" x14ac:dyDescent="0.25">
      <c r="A62" s="72" t="s">
        <v>627</v>
      </c>
      <c r="B62" s="90" t="s">
        <v>242</v>
      </c>
      <c r="C62" s="97">
        <f>SUM(C63:C67)</f>
        <v>0</v>
      </c>
      <c r="D62" s="97">
        <f t="shared" ref="D62:K62" si="36">SUM(D63:D67)</f>
        <v>0</v>
      </c>
      <c r="E62" s="97">
        <f t="shared" si="36"/>
        <v>0</v>
      </c>
      <c r="F62" s="97">
        <f t="shared" si="36"/>
        <v>0</v>
      </c>
      <c r="G62" s="97">
        <f t="shared" si="36"/>
        <v>0</v>
      </c>
      <c r="H62" s="97">
        <f t="shared" si="36"/>
        <v>0</v>
      </c>
      <c r="I62" s="97">
        <f t="shared" si="36"/>
        <v>0</v>
      </c>
      <c r="J62" s="97">
        <f t="shared" si="36"/>
        <v>0</v>
      </c>
      <c r="K62" s="97">
        <f t="shared" si="36"/>
        <v>0</v>
      </c>
    </row>
    <row r="63" spans="1:13" x14ac:dyDescent="0.25">
      <c r="A63" s="62" t="s">
        <v>628</v>
      </c>
      <c r="B63" s="35"/>
      <c r="C63" s="35"/>
      <c r="D63" s="35"/>
      <c r="E63" s="35"/>
      <c r="F63" s="35"/>
      <c r="G63" s="35"/>
      <c r="H63" s="35"/>
      <c r="I63" s="35"/>
      <c r="J63" s="35"/>
      <c r="K63" s="35"/>
    </row>
    <row r="64" spans="1:13" x14ac:dyDescent="0.25">
      <c r="A64" s="62" t="s">
        <v>629</v>
      </c>
      <c r="B64" s="35"/>
      <c r="C64" s="35"/>
      <c r="D64" s="35"/>
      <c r="E64" s="35"/>
      <c r="F64" s="35"/>
      <c r="G64" s="35"/>
      <c r="H64" s="35"/>
      <c r="I64" s="35"/>
      <c r="J64" s="35"/>
      <c r="K64" s="35"/>
    </row>
    <row r="65" spans="1:13" x14ac:dyDescent="0.25">
      <c r="A65" s="62" t="s">
        <v>630</v>
      </c>
      <c r="B65" s="35"/>
      <c r="C65" s="35"/>
      <c r="D65" s="35"/>
      <c r="E65" s="35"/>
      <c r="F65" s="35"/>
      <c r="G65" s="35"/>
      <c r="H65" s="35"/>
      <c r="I65" s="35"/>
      <c r="J65" s="35"/>
      <c r="K65" s="35"/>
    </row>
    <row r="66" spans="1:13" x14ac:dyDescent="0.25">
      <c r="A66" s="62" t="s">
        <v>631</v>
      </c>
      <c r="B66" s="35"/>
      <c r="C66" s="35"/>
      <c r="D66" s="35"/>
      <c r="E66" s="35"/>
      <c r="F66" s="35"/>
      <c r="G66" s="35"/>
      <c r="H66" s="35"/>
      <c r="I66" s="35"/>
      <c r="J66" s="35"/>
      <c r="K66" s="35"/>
    </row>
    <row r="67" spans="1:13" ht="30" x14ac:dyDescent="0.25">
      <c r="A67" s="62" t="s">
        <v>631</v>
      </c>
      <c r="B67" s="62" t="s">
        <v>571</v>
      </c>
      <c r="C67" s="128">
        <f t="shared" ref="C67:K67" si="37">+C147-C53-C68-C54</f>
        <v>0</v>
      </c>
      <c r="D67" s="128">
        <f t="shared" si="37"/>
        <v>0</v>
      </c>
      <c r="E67" s="128">
        <f t="shared" si="37"/>
        <v>0</v>
      </c>
      <c r="F67" s="128">
        <f t="shared" si="37"/>
        <v>0</v>
      </c>
      <c r="G67" s="128">
        <f t="shared" si="37"/>
        <v>0</v>
      </c>
      <c r="H67" s="128">
        <f t="shared" si="37"/>
        <v>0</v>
      </c>
      <c r="I67" s="128">
        <f t="shared" si="37"/>
        <v>0</v>
      </c>
      <c r="J67" s="128">
        <f t="shared" si="37"/>
        <v>0</v>
      </c>
      <c r="K67" s="128">
        <f t="shared" si="37"/>
        <v>0</v>
      </c>
      <c r="L67" s="54" t="str">
        <f>IF(OR(C67&lt;0,D67&lt;0,E67&lt;0,F67&lt;0,G67&lt;0,H67&lt;0,I67&lt;0,K67&lt;0),"Kad gautume teisingus duomenis, pirmiausia turi būti užpildoma turto ir nusidėvėjimo lentelė","")</f>
        <v/>
      </c>
    </row>
    <row r="68" spans="1:13" ht="30" x14ac:dyDescent="0.25">
      <c r="A68" s="62" t="s">
        <v>632</v>
      </c>
      <c r="B68" s="62" t="s">
        <v>572</v>
      </c>
      <c r="C68" s="35"/>
      <c r="D68" s="35"/>
      <c r="E68" s="35"/>
      <c r="F68" s="35"/>
      <c r="G68" s="35"/>
      <c r="H68" s="35"/>
      <c r="I68" s="35"/>
      <c r="J68" s="35"/>
      <c r="K68" s="35"/>
    </row>
    <row r="69" spans="1:13" s="52" customFormat="1" x14ac:dyDescent="0.25">
      <c r="A69" s="72" t="s">
        <v>633</v>
      </c>
      <c r="B69" s="90" t="s">
        <v>249</v>
      </c>
      <c r="C69" s="33"/>
      <c r="D69" s="97">
        <f>+'5'!D23</f>
        <v>0</v>
      </c>
      <c r="E69" s="97">
        <f>+'5'!E23</f>
        <v>0</v>
      </c>
      <c r="F69" s="97">
        <f>+'5'!F23</f>
        <v>0</v>
      </c>
      <c r="G69" s="97">
        <f>+'5'!G23</f>
        <v>0</v>
      </c>
      <c r="H69" s="97">
        <f>+'5'!H23</f>
        <v>0</v>
      </c>
      <c r="I69" s="97">
        <f>+'5'!I23</f>
        <v>0</v>
      </c>
      <c r="J69" s="97">
        <f>+'5'!J23</f>
        <v>0</v>
      </c>
      <c r="K69" s="97">
        <f>+'5'!K23</f>
        <v>0</v>
      </c>
    </row>
    <row r="70" spans="1:13" s="52" customFormat="1" x14ac:dyDescent="0.25">
      <c r="A70" s="72" t="s">
        <v>522</v>
      </c>
      <c r="B70" s="90" t="s">
        <v>573</v>
      </c>
      <c r="C70" s="97">
        <f>SUM(C53:C54,C67:C68)</f>
        <v>0</v>
      </c>
      <c r="D70" s="97">
        <f t="shared" ref="D70:K70" si="38">SUM(D53:D54,D67:D68)</f>
        <v>0</v>
      </c>
      <c r="E70" s="97">
        <f t="shared" si="38"/>
        <v>0</v>
      </c>
      <c r="F70" s="97">
        <f t="shared" si="38"/>
        <v>0</v>
      </c>
      <c r="G70" s="97">
        <f t="shared" si="38"/>
        <v>0</v>
      </c>
      <c r="H70" s="97">
        <f t="shared" si="38"/>
        <v>0</v>
      </c>
      <c r="I70" s="97">
        <f t="shared" si="38"/>
        <v>0</v>
      </c>
      <c r="J70" s="97">
        <f t="shared" si="38"/>
        <v>0</v>
      </c>
      <c r="K70" s="97">
        <f t="shared" si="38"/>
        <v>0</v>
      </c>
    </row>
    <row r="71" spans="1:13" x14ac:dyDescent="0.25">
      <c r="A71" s="88" t="s">
        <v>124</v>
      </c>
      <c r="B71" s="183" t="s">
        <v>125</v>
      </c>
      <c r="C71" s="184"/>
      <c r="D71" s="184"/>
      <c r="E71" s="184"/>
      <c r="F71" s="184"/>
      <c r="G71" s="184"/>
      <c r="H71" s="184"/>
      <c r="I71" s="184"/>
      <c r="J71" s="184"/>
      <c r="K71" s="185"/>
      <c r="L71" s="52"/>
    </row>
    <row r="72" spans="1:13" x14ac:dyDescent="0.25">
      <c r="A72" s="89" t="s">
        <v>126</v>
      </c>
      <c r="B72" s="193" t="s">
        <v>561</v>
      </c>
      <c r="C72" s="194"/>
      <c r="D72" s="194"/>
      <c r="E72" s="194"/>
      <c r="F72" s="194"/>
      <c r="G72" s="194"/>
      <c r="H72" s="194"/>
      <c r="I72" s="194"/>
      <c r="J72" s="194"/>
      <c r="K72" s="195"/>
      <c r="M72" s="54"/>
    </row>
    <row r="73" spans="1:13" x14ac:dyDescent="0.25">
      <c r="A73" s="99" t="s">
        <v>433</v>
      </c>
      <c r="B73" s="99" t="s">
        <v>559</v>
      </c>
      <c r="C73" s="86"/>
      <c r="D73" s="128">
        <f>C76</f>
        <v>0</v>
      </c>
      <c r="E73" s="128">
        <f>IF(E5&gt;0, D76, 0)</f>
        <v>0</v>
      </c>
      <c r="F73" s="128">
        <f>IF(F5&gt;0, E76, 0)</f>
        <v>0</v>
      </c>
      <c r="G73" s="128">
        <f>IF(F5&gt;0, F76, IF(E5&gt;0, E76, D76))</f>
        <v>0</v>
      </c>
      <c r="H73" s="128">
        <f>G76</f>
        <v>0</v>
      </c>
      <c r="I73" s="128">
        <f t="shared" ref="I73:K73" si="39">H76</f>
        <v>0</v>
      </c>
      <c r="J73" s="128">
        <f t="shared" si="39"/>
        <v>0</v>
      </c>
      <c r="K73" s="128">
        <f t="shared" si="39"/>
        <v>0</v>
      </c>
      <c r="M73" s="54"/>
    </row>
    <row r="74" spans="1:13" x14ac:dyDescent="0.25">
      <c r="A74" s="99" t="s">
        <v>434</v>
      </c>
      <c r="B74" s="99" t="s">
        <v>426</v>
      </c>
      <c r="C74" s="35"/>
      <c r="D74" s="35"/>
      <c r="E74" s="35"/>
      <c r="F74" s="35"/>
      <c r="G74" s="35"/>
      <c r="H74" s="35"/>
      <c r="I74" s="35"/>
      <c r="J74" s="35"/>
      <c r="K74" s="35"/>
    </row>
    <row r="75" spans="1:13" x14ac:dyDescent="0.25">
      <c r="A75" s="99" t="s">
        <v>435</v>
      </c>
      <c r="B75" s="99" t="s">
        <v>427</v>
      </c>
      <c r="C75" s="35"/>
      <c r="D75" s="35"/>
      <c r="E75" s="35"/>
      <c r="F75" s="35"/>
      <c r="G75" s="35"/>
      <c r="H75" s="35"/>
      <c r="I75" s="35"/>
      <c r="J75" s="35"/>
      <c r="K75" s="35"/>
    </row>
    <row r="76" spans="1:13" x14ac:dyDescent="0.25">
      <c r="A76" s="99" t="s">
        <v>436</v>
      </c>
      <c r="B76" s="99" t="s">
        <v>560</v>
      </c>
      <c r="C76" s="128">
        <f>+C73+C74-C75</f>
        <v>0</v>
      </c>
      <c r="D76" s="128">
        <f t="shared" ref="D76:K76" si="40">+D73+D74-D75</f>
        <v>0</v>
      </c>
      <c r="E76" s="128">
        <f t="shared" si="40"/>
        <v>0</v>
      </c>
      <c r="F76" s="128">
        <f t="shared" si="40"/>
        <v>0</v>
      </c>
      <c r="G76" s="128">
        <f t="shared" si="40"/>
        <v>0</v>
      </c>
      <c r="H76" s="128">
        <f t="shared" si="40"/>
        <v>0</v>
      </c>
      <c r="I76" s="128">
        <f t="shared" si="40"/>
        <v>0</v>
      </c>
      <c r="J76" s="128">
        <f t="shared" si="40"/>
        <v>0</v>
      </c>
      <c r="K76" s="128">
        <f t="shared" si="40"/>
        <v>0</v>
      </c>
      <c r="M76" s="54"/>
    </row>
    <row r="77" spans="1:13" x14ac:dyDescent="0.25">
      <c r="A77" s="99" t="s">
        <v>669</v>
      </c>
      <c r="B77" s="99" t="s">
        <v>428</v>
      </c>
      <c r="C77" s="35"/>
      <c r="D77" s="128">
        <f>C80</f>
        <v>0</v>
      </c>
      <c r="E77" s="128">
        <f>IF(E5&gt;0, D80, 0)</f>
        <v>0</v>
      </c>
      <c r="F77" s="128">
        <f>IF(F5&gt;0, E80, 0)</f>
        <v>0</v>
      </c>
      <c r="G77" s="128">
        <f>IF(F5&gt;0, F80, IF(E5&gt;0, E80, D80))</f>
        <v>0</v>
      </c>
      <c r="H77" s="128">
        <f t="shared" ref="H77:K77" si="41">G80</f>
        <v>0</v>
      </c>
      <c r="I77" s="128">
        <f t="shared" si="41"/>
        <v>0</v>
      </c>
      <c r="J77" s="128">
        <f t="shared" si="41"/>
        <v>0</v>
      </c>
      <c r="K77" s="128">
        <f t="shared" si="41"/>
        <v>0</v>
      </c>
    </row>
    <row r="78" spans="1:13" x14ac:dyDescent="0.25">
      <c r="A78" s="99" t="s">
        <v>670</v>
      </c>
      <c r="B78" s="99" t="s">
        <v>429</v>
      </c>
      <c r="C78" s="35"/>
      <c r="D78" s="35"/>
      <c r="E78" s="35"/>
      <c r="F78" s="35"/>
      <c r="G78" s="35"/>
      <c r="H78" s="35"/>
      <c r="I78" s="35"/>
      <c r="J78" s="35"/>
      <c r="K78" s="35"/>
    </row>
    <row r="79" spans="1:13" x14ac:dyDescent="0.25">
      <c r="A79" s="99" t="s">
        <v>671</v>
      </c>
      <c r="B79" s="99" t="s">
        <v>430</v>
      </c>
      <c r="C79" s="35"/>
      <c r="D79" s="35"/>
      <c r="E79" s="35"/>
      <c r="F79" s="35"/>
      <c r="G79" s="35"/>
      <c r="H79" s="35"/>
      <c r="I79" s="35"/>
      <c r="J79" s="35"/>
      <c r="K79" s="35"/>
    </row>
    <row r="80" spans="1:13" x14ac:dyDescent="0.25">
      <c r="A80" s="99" t="s">
        <v>672</v>
      </c>
      <c r="B80" s="99" t="s">
        <v>431</v>
      </c>
      <c r="C80" s="128">
        <f>C77+C78</f>
        <v>0</v>
      </c>
      <c r="D80" s="128">
        <f t="shared" ref="D80:K80" si="42">D77+D78</f>
        <v>0</v>
      </c>
      <c r="E80" s="128">
        <f t="shared" si="42"/>
        <v>0</v>
      </c>
      <c r="F80" s="128">
        <f t="shared" si="42"/>
        <v>0</v>
      </c>
      <c r="G80" s="128">
        <f t="shared" si="42"/>
        <v>0</v>
      </c>
      <c r="H80" s="128">
        <f t="shared" si="42"/>
        <v>0</v>
      </c>
      <c r="I80" s="128">
        <f t="shared" si="42"/>
        <v>0</v>
      </c>
      <c r="J80" s="128">
        <f t="shared" si="42"/>
        <v>0</v>
      </c>
      <c r="K80" s="128">
        <f t="shared" si="42"/>
        <v>0</v>
      </c>
    </row>
    <row r="81" spans="1:13" x14ac:dyDescent="0.25">
      <c r="A81" s="99" t="s">
        <v>673</v>
      </c>
      <c r="B81" s="99" t="s">
        <v>432</v>
      </c>
      <c r="C81" s="63">
        <f>+C76-C80</f>
        <v>0</v>
      </c>
      <c r="D81" s="63">
        <f t="shared" ref="D81:K81" si="43">+D76-D80</f>
        <v>0</v>
      </c>
      <c r="E81" s="63">
        <f t="shared" si="43"/>
        <v>0</v>
      </c>
      <c r="F81" s="63">
        <f t="shared" si="43"/>
        <v>0</v>
      </c>
      <c r="G81" s="63">
        <f t="shared" si="43"/>
        <v>0</v>
      </c>
      <c r="H81" s="63">
        <f t="shared" si="43"/>
        <v>0</v>
      </c>
      <c r="I81" s="63">
        <f t="shared" si="43"/>
        <v>0</v>
      </c>
      <c r="J81" s="63">
        <f t="shared" si="43"/>
        <v>0</v>
      </c>
      <c r="K81" s="63">
        <f t="shared" si="43"/>
        <v>0</v>
      </c>
      <c r="M81" s="54"/>
    </row>
    <row r="82" spans="1:13" x14ac:dyDescent="0.25">
      <c r="A82" s="89" t="s">
        <v>127</v>
      </c>
      <c r="B82" s="180" t="s">
        <v>128</v>
      </c>
      <c r="C82" s="181"/>
      <c r="D82" s="181"/>
      <c r="E82" s="181"/>
      <c r="F82" s="181"/>
      <c r="G82" s="181"/>
      <c r="H82" s="181"/>
      <c r="I82" s="181"/>
      <c r="J82" s="181"/>
      <c r="K82" s="182"/>
    </row>
    <row r="83" spans="1:13" x14ac:dyDescent="0.25">
      <c r="A83" s="99" t="s">
        <v>437</v>
      </c>
      <c r="B83" s="99" t="s">
        <v>422</v>
      </c>
      <c r="C83" s="86"/>
      <c r="D83" s="128">
        <f>C86</f>
        <v>0</v>
      </c>
      <c r="E83" s="128">
        <f>IF(E5&gt;0, D86, 0)</f>
        <v>0</v>
      </c>
      <c r="F83" s="128">
        <f>IF(F5&gt;0, E86, 0)</f>
        <v>0</v>
      </c>
      <c r="G83" s="128">
        <f>IF(F5&gt;0, F86, IF(E5&gt;0, E86, D86))</f>
        <v>0</v>
      </c>
      <c r="H83" s="128">
        <f t="shared" ref="H83:K83" si="44">G86</f>
        <v>0</v>
      </c>
      <c r="I83" s="128">
        <f t="shared" si="44"/>
        <v>0</v>
      </c>
      <c r="J83" s="128">
        <f t="shared" si="44"/>
        <v>0</v>
      </c>
      <c r="K83" s="128">
        <f t="shared" si="44"/>
        <v>0</v>
      </c>
    </row>
    <row r="84" spans="1:13" x14ac:dyDescent="0.25">
      <c r="A84" s="99" t="s">
        <v>438</v>
      </c>
      <c r="B84" s="99" t="s">
        <v>423</v>
      </c>
      <c r="C84" s="35"/>
      <c r="D84" s="35"/>
      <c r="E84" s="35"/>
      <c r="F84" s="35"/>
      <c r="G84" s="35"/>
      <c r="H84" s="35"/>
      <c r="I84" s="35"/>
      <c r="J84" s="35"/>
      <c r="K84" s="35"/>
    </row>
    <row r="85" spans="1:13" x14ac:dyDescent="0.25">
      <c r="A85" s="99" t="s">
        <v>439</v>
      </c>
      <c r="B85" s="99" t="s">
        <v>424</v>
      </c>
      <c r="C85" s="35"/>
      <c r="D85" s="35"/>
      <c r="E85" s="35"/>
      <c r="F85" s="35"/>
      <c r="G85" s="35"/>
      <c r="H85" s="35"/>
      <c r="I85" s="35"/>
      <c r="J85" s="35"/>
      <c r="K85" s="35"/>
    </row>
    <row r="86" spans="1:13" x14ac:dyDescent="0.25">
      <c r="A86" s="99" t="s">
        <v>440</v>
      </c>
      <c r="B86" s="99" t="s">
        <v>425</v>
      </c>
      <c r="C86" s="128">
        <f>C83+C84-C85</f>
        <v>0</v>
      </c>
      <c r="D86" s="128">
        <f>D83+D84-D85</f>
        <v>0</v>
      </c>
      <c r="E86" s="128">
        <f t="shared" ref="E86:K86" si="45">E83+E84-E85</f>
        <v>0</v>
      </c>
      <c r="F86" s="128">
        <f t="shared" si="45"/>
        <v>0</v>
      </c>
      <c r="G86" s="128">
        <f t="shared" si="45"/>
        <v>0</v>
      </c>
      <c r="H86" s="128">
        <f t="shared" si="45"/>
        <v>0</v>
      </c>
      <c r="I86" s="128">
        <f t="shared" si="45"/>
        <v>0</v>
      </c>
      <c r="J86" s="128">
        <f t="shared" si="45"/>
        <v>0</v>
      </c>
      <c r="K86" s="128">
        <f t="shared" si="45"/>
        <v>0</v>
      </c>
    </row>
    <row r="87" spans="1:13" x14ac:dyDescent="0.25">
      <c r="A87" s="89" t="s">
        <v>523</v>
      </c>
      <c r="B87" s="180" t="s">
        <v>129</v>
      </c>
      <c r="C87" s="181"/>
      <c r="D87" s="181"/>
      <c r="E87" s="181"/>
      <c r="F87" s="181"/>
      <c r="G87" s="181"/>
      <c r="H87" s="181"/>
      <c r="I87" s="181"/>
      <c r="J87" s="181"/>
      <c r="K87" s="182"/>
    </row>
    <row r="88" spans="1:13" x14ac:dyDescent="0.25">
      <c r="A88" s="99" t="s">
        <v>524</v>
      </c>
      <c r="B88" s="99" t="s">
        <v>559</v>
      </c>
      <c r="C88" s="86"/>
      <c r="D88" s="63">
        <f>C91</f>
        <v>0</v>
      </c>
      <c r="E88" s="63">
        <f>IF(E5&gt;0, D91, 0)</f>
        <v>0</v>
      </c>
      <c r="F88" s="63">
        <f>IF(F5&gt;0, E91, 0)</f>
        <v>0</v>
      </c>
      <c r="G88" s="63">
        <f>IF(F5&gt;0, F91, IF(E5&gt;0, E91, D91))</f>
        <v>0</v>
      </c>
      <c r="H88" s="63">
        <f>G91</f>
        <v>0</v>
      </c>
      <c r="I88" s="63">
        <f t="shared" ref="I88:K88" si="46">H91</f>
        <v>0</v>
      </c>
      <c r="J88" s="63">
        <f t="shared" si="46"/>
        <v>0</v>
      </c>
      <c r="K88" s="63">
        <f t="shared" si="46"/>
        <v>0</v>
      </c>
      <c r="M88" s="54"/>
    </row>
    <row r="89" spans="1:13" x14ac:dyDescent="0.25">
      <c r="A89" s="99" t="s">
        <v>525</v>
      </c>
      <c r="B89" s="99" t="s">
        <v>426</v>
      </c>
      <c r="C89" s="35"/>
      <c r="D89" s="35"/>
      <c r="E89" s="35"/>
      <c r="F89" s="35"/>
      <c r="G89" s="35"/>
      <c r="H89" s="35"/>
      <c r="I89" s="35"/>
      <c r="J89" s="35"/>
      <c r="K89" s="35"/>
    </row>
    <row r="90" spans="1:13" x14ac:dyDescent="0.25">
      <c r="A90" s="99" t="s">
        <v>526</v>
      </c>
      <c r="B90" s="99" t="s">
        <v>427</v>
      </c>
      <c r="C90" s="35"/>
      <c r="D90" s="35"/>
      <c r="E90" s="35"/>
      <c r="F90" s="35"/>
      <c r="G90" s="35"/>
      <c r="H90" s="35"/>
      <c r="I90" s="35"/>
      <c r="J90" s="35"/>
      <c r="K90" s="35"/>
    </row>
    <row r="91" spans="1:13" x14ac:dyDescent="0.25">
      <c r="A91" s="99" t="s">
        <v>527</v>
      </c>
      <c r="B91" s="99" t="s">
        <v>560</v>
      </c>
      <c r="C91" s="128">
        <f>+C88+C89-C90</f>
        <v>0</v>
      </c>
      <c r="D91" s="128">
        <f t="shared" ref="D91:K91" si="47">+D88+D89-D90</f>
        <v>0</v>
      </c>
      <c r="E91" s="128">
        <f t="shared" si="47"/>
        <v>0</v>
      </c>
      <c r="F91" s="128">
        <f t="shared" si="47"/>
        <v>0</v>
      </c>
      <c r="G91" s="128">
        <f t="shared" si="47"/>
        <v>0</v>
      </c>
      <c r="H91" s="128">
        <f t="shared" si="47"/>
        <v>0</v>
      </c>
      <c r="I91" s="128">
        <f t="shared" si="47"/>
        <v>0</v>
      </c>
      <c r="J91" s="128">
        <f t="shared" si="47"/>
        <v>0</v>
      </c>
      <c r="K91" s="128">
        <f t="shared" si="47"/>
        <v>0</v>
      </c>
      <c r="M91" s="54"/>
    </row>
    <row r="92" spans="1:13" x14ac:dyDescent="0.25">
      <c r="A92" s="99" t="s">
        <v>528</v>
      </c>
      <c r="B92" s="99" t="s">
        <v>428</v>
      </c>
      <c r="C92" s="35"/>
      <c r="D92" s="128">
        <f>C95</f>
        <v>0</v>
      </c>
      <c r="E92" s="128">
        <f>IF(E5&gt;0, D95, 0)</f>
        <v>0</v>
      </c>
      <c r="F92" s="128">
        <f>IF(F5&gt;0, E95, 0)</f>
        <v>0</v>
      </c>
      <c r="G92" s="128">
        <f>IF(F5&gt;0, F95, IF(E5&gt;0, E95, D95))</f>
        <v>0</v>
      </c>
      <c r="H92" s="128">
        <f t="shared" ref="H92:K92" si="48">G95</f>
        <v>0</v>
      </c>
      <c r="I92" s="128">
        <f t="shared" si="48"/>
        <v>0</v>
      </c>
      <c r="J92" s="128">
        <f t="shared" si="48"/>
        <v>0</v>
      </c>
      <c r="K92" s="128">
        <f t="shared" si="48"/>
        <v>0</v>
      </c>
    </row>
    <row r="93" spans="1:13" x14ac:dyDescent="0.25">
      <c r="A93" s="99" t="s">
        <v>529</v>
      </c>
      <c r="B93" s="99" t="s">
        <v>429</v>
      </c>
      <c r="C93" s="35"/>
      <c r="D93" s="35"/>
      <c r="E93" s="35"/>
      <c r="F93" s="35"/>
      <c r="G93" s="35"/>
      <c r="H93" s="35"/>
      <c r="I93" s="35"/>
      <c r="J93" s="35"/>
      <c r="K93" s="35"/>
    </row>
    <row r="94" spans="1:13" x14ac:dyDescent="0.25">
      <c r="A94" s="99" t="s">
        <v>530</v>
      </c>
      <c r="B94" s="99" t="s">
        <v>430</v>
      </c>
      <c r="C94" s="35"/>
      <c r="D94" s="35"/>
      <c r="E94" s="35"/>
      <c r="F94" s="35"/>
      <c r="G94" s="35"/>
      <c r="H94" s="35"/>
      <c r="I94" s="35"/>
      <c r="J94" s="35"/>
      <c r="K94" s="35"/>
    </row>
    <row r="95" spans="1:13" x14ac:dyDescent="0.25">
      <c r="A95" s="99" t="s">
        <v>531</v>
      </c>
      <c r="B95" s="99" t="s">
        <v>431</v>
      </c>
      <c r="C95" s="128">
        <f>C92+C93</f>
        <v>0</v>
      </c>
      <c r="D95" s="128">
        <f t="shared" ref="D95:K95" si="49">D92+D93</f>
        <v>0</v>
      </c>
      <c r="E95" s="128">
        <f t="shared" si="49"/>
        <v>0</v>
      </c>
      <c r="F95" s="128">
        <f t="shared" si="49"/>
        <v>0</v>
      </c>
      <c r="G95" s="128">
        <f t="shared" si="49"/>
        <v>0</v>
      </c>
      <c r="H95" s="128">
        <f t="shared" si="49"/>
        <v>0</v>
      </c>
      <c r="I95" s="128">
        <f t="shared" si="49"/>
        <v>0</v>
      </c>
      <c r="J95" s="128">
        <f t="shared" si="49"/>
        <v>0</v>
      </c>
      <c r="K95" s="128">
        <f t="shared" si="49"/>
        <v>0</v>
      </c>
    </row>
    <row r="96" spans="1:13" x14ac:dyDescent="0.25">
      <c r="A96" s="99" t="s">
        <v>532</v>
      </c>
      <c r="B96" s="99" t="s">
        <v>432</v>
      </c>
      <c r="C96" s="63">
        <f>+C91-C95</f>
        <v>0</v>
      </c>
      <c r="D96" s="63">
        <f t="shared" ref="D96:K96" si="50">+D91-D95</f>
        <v>0</v>
      </c>
      <c r="E96" s="63">
        <f t="shared" si="50"/>
        <v>0</v>
      </c>
      <c r="F96" s="63">
        <f t="shared" si="50"/>
        <v>0</v>
      </c>
      <c r="G96" s="63">
        <f t="shared" si="50"/>
        <v>0</v>
      </c>
      <c r="H96" s="63">
        <f t="shared" si="50"/>
        <v>0</v>
      </c>
      <c r="I96" s="63">
        <f t="shared" si="50"/>
        <v>0</v>
      </c>
      <c r="J96" s="63">
        <f t="shared" si="50"/>
        <v>0</v>
      </c>
      <c r="K96" s="63">
        <f t="shared" si="50"/>
        <v>0</v>
      </c>
      <c r="M96" s="54"/>
    </row>
    <row r="97" spans="1:13" x14ac:dyDescent="0.25">
      <c r="A97" s="89" t="s">
        <v>657</v>
      </c>
      <c r="B97" s="180" t="s">
        <v>183</v>
      </c>
      <c r="C97" s="181"/>
      <c r="D97" s="181"/>
      <c r="E97" s="181"/>
      <c r="F97" s="181"/>
      <c r="G97" s="181"/>
      <c r="H97" s="181"/>
      <c r="I97" s="181"/>
      <c r="J97" s="181"/>
      <c r="K97" s="182"/>
    </row>
    <row r="98" spans="1:13" x14ac:dyDescent="0.25">
      <c r="A98" s="99" t="s">
        <v>658</v>
      </c>
      <c r="B98" s="99" t="s">
        <v>559</v>
      </c>
      <c r="C98" s="86"/>
      <c r="D98" s="128">
        <f>C101</f>
        <v>0</v>
      </c>
      <c r="E98" s="128">
        <f>IF(E5&gt;0, D101, 0)</f>
        <v>0</v>
      </c>
      <c r="F98" s="128">
        <f>IF(F5&gt;0, E101, 0)</f>
        <v>0</v>
      </c>
      <c r="G98" s="128">
        <f>IF(F5&gt;0, F101, IF(E5&gt;0, E101, D101))</f>
        <v>0</v>
      </c>
      <c r="H98" s="128">
        <f>G101</f>
        <v>0</v>
      </c>
      <c r="I98" s="128">
        <f t="shared" ref="I98:K98" si="51">H101</f>
        <v>0</v>
      </c>
      <c r="J98" s="128">
        <f t="shared" si="51"/>
        <v>0</v>
      </c>
      <c r="K98" s="128">
        <f t="shared" si="51"/>
        <v>0</v>
      </c>
      <c r="M98" s="54"/>
    </row>
    <row r="99" spans="1:13" x14ac:dyDescent="0.25">
      <c r="A99" s="99" t="s">
        <v>659</v>
      </c>
      <c r="B99" s="99" t="s">
        <v>426</v>
      </c>
      <c r="C99" s="35"/>
      <c r="D99" s="35"/>
      <c r="E99" s="35"/>
      <c r="F99" s="35"/>
      <c r="G99" s="35"/>
      <c r="H99" s="35"/>
      <c r="I99" s="35"/>
      <c r="J99" s="35"/>
      <c r="K99" s="35"/>
    </row>
    <row r="100" spans="1:13" x14ac:dyDescent="0.25">
      <c r="A100" s="99" t="s">
        <v>660</v>
      </c>
      <c r="B100" s="99" t="s">
        <v>427</v>
      </c>
      <c r="C100" s="35"/>
      <c r="D100" s="35"/>
      <c r="E100" s="35"/>
      <c r="F100" s="35"/>
      <c r="G100" s="35"/>
      <c r="H100" s="35"/>
      <c r="I100" s="35"/>
      <c r="J100" s="35"/>
      <c r="K100" s="35"/>
    </row>
    <row r="101" spans="1:13" x14ac:dyDescent="0.25">
      <c r="A101" s="99" t="s">
        <v>661</v>
      </c>
      <c r="B101" s="99" t="s">
        <v>560</v>
      </c>
      <c r="C101" s="128">
        <f>+C98+C99-C100</f>
        <v>0</v>
      </c>
      <c r="D101" s="128">
        <f t="shared" ref="D101:K101" si="52">+D98+D99-D100</f>
        <v>0</v>
      </c>
      <c r="E101" s="128">
        <f t="shared" si="52"/>
        <v>0</v>
      </c>
      <c r="F101" s="128">
        <f t="shared" si="52"/>
        <v>0</v>
      </c>
      <c r="G101" s="128">
        <f t="shared" si="52"/>
        <v>0</v>
      </c>
      <c r="H101" s="128">
        <f t="shared" si="52"/>
        <v>0</v>
      </c>
      <c r="I101" s="128">
        <f t="shared" si="52"/>
        <v>0</v>
      </c>
      <c r="J101" s="128">
        <f t="shared" si="52"/>
        <v>0</v>
      </c>
      <c r="K101" s="128">
        <f t="shared" si="52"/>
        <v>0</v>
      </c>
      <c r="M101" s="54"/>
    </row>
    <row r="102" spans="1:13" x14ac:dyDescent="0.25">
      <c r="A102" s="99" t="s">
        <v>662</v>
      </c>
      <c r="B102" s="99" t="s">
        <v>428</v>
      </c>
      <c r="C102" s="35"/>
      <c r="D102" s="128">
        <f>C105</f>
        <v>0</v>
      </c>
      <c r="E102" s="128">
        <f>IF(E5&gt;0, D105, 0)</f>
        <v>0</v>
      </c>
      <c r="F102" s="128">
        <f>IF(F5&gt;0, E105, 0)</f>
        <v>0</v>
      </c>
      <c r="G102" s="128">
        <f>IF(F5&gt;0, F105, IF(E5&gt;0, E105, D105))</f>
        <v>0</v>
      </c>
      <c r="H102" s="128">
        <f t="shared" ref="H102:K102" si="53">G105</f>
        <v>0</v>
      </c>
      <c r="I102" s="128">
        <f t="shared" si="53"/>
        <v>0</v>
      </c>
      <c r="J102" s="128">
        <f t="shared" si="53"/>
        <v>0</v>
      </c>
      <c r="K102" s="128">
        <f t="shared" si="53"/>
        <v>0</v>
      </c>
    </row>
    <row r="103" spans="1:13" x14ac:dyDescent="0.25">
      <c r="A103" s="99" t="s">
        <v>663</v>
      </c>
      <c r="B103" s="99" t="s">
        <v>429</v>
      </c>
      <c r="C103" s="35"/>
      <c r="D103" s="35"/>
      <c r="E103" s="35"/>
      <c r="F103" s="35"/>
      <c r="G103" s="35"/>
      <c r="H103" s="35"/>
      <c r="I103" s="35"/>
      <c r="J103" s="35"/>
      <c r="K103" s="35"/>
    </row>
    <row r="104" spans="1:13" x14ac:dyDescent="0.25">
      <c r="A104" s="99" t="s">
        <v>664</v>
      </c>
      <c r="B104" s="99" t="s">
        <v>430</v>
      </c>
      <c r="C104" s="35"/>
      <c r="D104" s="35"/>
      <c r="E104" s="35"/>
      <c r="F104" s="35"/>
      <c r="G104" s="35"/>
      <c r="H104" s="35"/>
      <c r="I104" s="35"/>
      <c r="J104" s="35"/>
      <c r="K104" s="35"/>
    </row>
    <row r="105" spans="1:13" x14ac:dyDescent="0.25">
      <c r="A105" s="99" t="s">
        <v>665</v>
      </c>
      <c r="B105" s="99" t="s">
        <v>431</v>
      </c>
      <c r="C105" s="128">
        <f>C102+C103</f>
        <v>0</v>
      </c>
      <c r="D105" s="128">
        <f t="shared" ref="D105:K105" si="54">D102+D103</f>
        <v>0</v>
      </c>
      <c r="E105" s="128">
        <f t="shared" si="54"/>
        <v>0</v>
      </c>
      <c r="F105" s="128">
        <f t="shared" si="54"/>
        <v>0</v>
      </c>
      <c r="G105" s="128">
        <f t="shared" si="54"/>
        <v>0</v>
      </c>
      <c r="H105" s="128">
        <f t="shared" si="54"/>
        <v>0</v>
      </c>
      <c r="I105" s="128">
        <f t="shared" si="54"/>
        <v>0</v>
      </c>
      <c r="J105" s="128">
        <f t="shared" si="54"/>
        <v>0</v>
      </c>
      <c r="K105" s="128">
        <f t="shared" si="54"/>
        <v>0</v>
      </c>
    </row>
    <row r="106" spans="1:13" x14ac:dyDescent="0.25">
      <c r="A106" s="99" t="s">
        <v>666</v>
      </c>
      <c r="B106" s="99" t="s">
        <v>432</v>
      </c>
      <c r="C106" s="63">
        <f>+C101-C105</f>
        <v>0</v>
      </c>
      <c r="D106" s="63">
        <f t="shared" ref="D106:K106" si="55">+D101-D105</f>
        <v>0</v>
      </c>
      <c r="E106" s="63">
        <f t="shared" si="55"/>
        <v>0</v>
      </c>
      <c r="F106" s="63">
        <f t="shared" si="55"/>
        <v>0</v>
      </c>
      <c r="G106" s="63">
        <f t="shared" si="55"/>
        <v>0</v>
      </c>
      <c r="H106" s="63">
        <f t="shared" si="55"/>
        <v>0</v>
      </c>
      <c r="I106" s="63">
        <f t="shared" si="55"/>
        <v>0</v>
      </c>
      <c r="J106" s="63">
        <f t="shared" si="55"/>
        <v>0</v>
      </c>
      <c r="K106" s="63">
        <f t="shared" si="55"/>
        <v>0</v>
      </c>
      <c r="M106" s="54"/>
    </row>
    <row r="107" spans="1:13" x14ac:dyDescent="0.25">
      <c r="A107" s="89" t="s">
        <v>533</v>
      </c>
      <c r="B107" s="180" t="s">
        <v>130</v>
      </c>
      <c r="C107" s="181"/>
      <c r="D107" s="181"/>
      <c r="E107" s="181"/>
      <c r="F107" s="181"/>
      <c r="G107" s="181"/>
      <c r="H107" s="181"/>
      <c r="I107" s="181"/>
      <c r="J107" s="181"/>
      <c r="K107" s="182"/>
    </row>
    <row r="108" spans="1:13" x14ac:dyDescent="0.25">
      <c r="A108" s="99" t="s">
        <v>534</v>
      </c>
      <c r="B108" s="99" t="s">
        <v>559</v>
      </c>
      <c r="C108" s="86"/>
      <c r="D108" s="128">
        <f>C111</f>
        <v>0</v>
      </c>
      <c r="E108" s="128">
        <f>IF(E5&gt;0, D111, 0)</f>
        <v>0</v>
      </c>
      <c r="F108" s="128">
        <f>IF(F5&gt;0, E111, 0)</f>
        <v>0</v>
      </c>
      <c r="G108" s="128">
        <f>IF(F5&gt;0, F111, IF(E5&gt;0, E111, D111))</f>
        <v>0</v>
      </c>
      <c r="H108" s="128">
        <f>G111</f>
        <v>0</v>
      </c>
      <c r="I108" s="128">
        <f t="shared" ref="I108:K108" si="56">H111</f>
        <v>0</v>
      </c>
      <c r="J108" s="128">
        <f t="shared" si="56"/>
        <v>0</v>
      </c>
      <c r="K108" s="128">
        <f t="shared" si="56"/>
        <v>0</v>
      </c>
      <c r="M108" s="54"/>
    </row>
    <row r="109" spans="1:13" x14ac:dyDescent="0.25">
      <c r="A109" s="99" t="s">
        <v>535</v>
      </c>
      <c r="B109" s="99" t="s">
        <v>426</v>
      </c>
      <c r="C109" s="35"/>
      <c r="D109" s="35"/>
      <c r="E109" s="35"/>
      <c r="F109" s="35"/>
      <c r="G109" s="35"/>
      <c r="H109" s="35"/>
      <c r="I109" s="35"/>
      <c r="J109" s="35"/>
      <c r="K109" s="35"/>
    </row>
    <row r="110" spans="1:13" x14ac:dyDescent="0.25">
      <c r="A110" s="99" t="s">
        <v>536</v>
      </c>
      <c r="B110" s="99" t="s">
        <v>427</v>
      </c>
      <c r="C110" s="35"/>
      <c r="D110" s="35"/>
      <c r="E110" s="35"/>
      <c r="F110" s="35"/>
      <c r="G110" s="35"/>
      <c r="H110" s="35"/>
      <c r="I110" s="35"/>
      <c r="J110" s="35"/>
      <c r="K110" s="35"/>
    </row>
    <row r="111" spans="1:13" x14ac:dyDescent="0.25">
      <c r="A111" s="99" t="s">
        <v>537</v>
      </c>
      <c r="B111" s="99" t="s">
        <v>560</v>
      </c>
      <c r="C111" s="128">
        <f>+C108+C109-C110</f>
        <v>0</v>
      </c>
      <c r="D111" s="128">
        <f t="shared" ref="D111:K111" si="57">+D108+D109-D110</f>
        <v>0</v>
      </c>
      <c r="E111" s="128">
        <f t="shared" si="57"/>
        <v>0</v>
      </c>
      <c r="F111" s="128">
        <f t="shared" si="57"/>
        <v>0</v>
      </c>
      <c r="G111" s="128">
        <f t="shared" si="57"/>
        <v>0</v>
      </c>
      <c r="H111" s="128">
        <f t="shared" si="57"/>
        <v>0</v>
      </c>
      <c r="I111" s="128">
        <f t="shared" si="57"/>
        <v>0</v>
      </c>
      <c r="J111" s="128">
        <f t="shared" si="57"/>
        <v>0</v>
      </c>
      <c r="K111" s="128">
        <f t="shared" si="57"/>
        <v>0</v>
      </c>
      <c r="M111" s="54"/>
    </row>
    <row r="112" spans="1:13" x14ac:dyDescent="0.25">
      <c r="A112" s="99" t="s">
        <v>538</v>
      </c>
      <c r="B112" s="99" t="s">
        <v>428</v>
      </c>
      <c r="C112" s="35"/>
      <c r="D112" s="128">
        <f>C115</f>
        <v>0</v>
      </c>
      <c r="E112" s="128">
        <f>IF(E5&gt;0, D115, 0)</f>
        <v>0</v>
      </c>
      <c r="F112" s="128">
        <f>IF(F5&gt;0, E115, 0)</f>
        <v>0</v>
      </c>
      <c r="G112" s="128">
        <f>IF(F5&gt;0, F115, IF(E5&gt;0, E115, D115))</f>
        <v>0</v>
      </c>
      <c r="H112" s="128">
        <f t="shared" ref="H112:K112" si="58">G115</f>
        <v>0</v>
      </c>
      <c r="I112" s="128">
        <f t="shared" si="58"/>
        <v>0</v>
      </c>
      <c r="J112" s="128">
        <f t="shared" si="58"/>
        <v>0</v>
      </c>
      <c r="K112" s="128">
        <f t="shared" si="58"/>
        <v>0</v>
      </c>
    </row>
    <row r="113" spans="1:13" x14ac:dyDescent="0.25">
      <c r="A113" s="99" t="s">
        <v>539</v>
      </c>
      <c r="B113" s="99" t="s">
        <v>429</v>
      </c>
      <c r="C113" s="35"/>
      <c r="D113" s="35"/>
      <c r="E113" s="35"/>
      <c r="F113" s="35"/>
      <c r="G113" s="35"/>
      <c r="H113" s="35"/>
      <c r="I113" s="35"/>
      <c r="J113" s="35"/>
      <c r="K113" s="35"/>
    </row>
    <row r="114" spans="1:13" x14ac:dyDescent="0.25">
      <c r="A114" s="99" t="s">
        <v>540</v>
      </c>
      <c r="B114" s="99" t="s">
        <v>430</v>
      </c>
      <c r="C114" s="35"/>
      <c r="D114" s="35"/>
      <c r="E114" s="35"/>
      <c r="F114" s="35"/>
      <c r="G114" s="35"/>
      <c r="H114" s="35"/>
      <c r="I114" s="35"/>
      <c r="J114" s="35"/>
      <c r="K114" s="35"/>
    </row>
    <row r="115" spans="1:13" x14ac:dyDescent="0.25">
      <c r="A115" s="99" t="s">
        <v>541</v>
      </c>
      <c r="B115" s="99" t="s">
        <v>431</v>
      </c>
      <c r="C115" s="128">
        <f>C112+C113</f>
        <v>0</v>
      </c>
      <c r="D115" s="128">
        <f t="shared" ref="D115:K115" si="59">D112+D113</f>
        <v>0</v>
      </c>
      <c r="E115" s="128">
        <f t="shared" si="59"/>
        <v>0</v>
      </c>
      <c r="F115" s="128">
        <f t="shared" si="59"/>
        <v>0</v>
      </c>
      <c r="G115" s="128">
        <f t="shared" si="59"/>
        <v>0</v>
      </c>
      <c r="H115" s="128">
        <f t="shared" si="59"/>
        <v>0</v>
      </c>
      <c r="I115" s="128">
        <f t="shared" si="59"/>
        <v>0</v>
      </c>
      <c r="J115" s="128">
        <f t="shared" si="59"/>
        <v>0</v>
      </c>
      <c r="K115" s="128">
        <f t="shared" si="59"/>
        <v>0</v>
      </c>
    </row>
    <row r="116" spans="1:13" x14ac:dyDescent="0.25">
      <c r="A116" s="99" t="s">
        <v>542</v>
      </c>
      <c r="B116" s="99" t="s">
        <v>432</v>
      </c>
      <c r="C116" s="63">
        <f>+C111-C115</f>
        <v>0</v>
      </c>
      <c r="D116" s="63">
        <f t="shared" ref="D116:K116" si="60">+D111-D115</f>
        <v>0</v>
      </c>
      <c r="E116" s="63">
        <f t="shared" si="60"/>
        <v>0</v>
      </c>
      <c r="F116" s="63">
        <f t="shared" si="60"/>
        <v>0</v>
      </c>
      <c r="G116" s="63">
        <f t="shared" si="60"/>
        <v>0</v>
      </c>
      <c r="H116" s="63">
        <f t="shared" si="60"/>
        <v>0</v>
      </c>
      <c r="I116" s="63">
        <f t="shared" si="60"/>
        <v>0</v>
      </c>
      <c r="J116" s="63">
        <f t="shared" si="60"/>
        <v>0</v>
      </c>
      <c r="K116" s="63">
        <f t="shared" si="60"/>
        <v>0</v>
      </c>
      <c r="M116" s="54"/>
    </row>
    <row r="117" spans="1:13" x14ac:dyDescent="0.25">
      <c r="A117" s="89" t="s">
        <v>543</v>
      </c>
      <c r="B117" s="180" t="s">
        <v>554</v>
      </c>
      <c r="C117" s="181"/>
      <c r="D117" s="181"/>
      <c r="E117" s="181"/>
      <c r="F117" s="181"/>
      <c r="G117" s="181"/>
      <c r="H117" s="181"/>
      <c r="I117" s="181"/>
      <c r="J117" s="181"/>
      <c r="K117" s="182"/>
    </row>
    <row r="118" spans="1:13" x14ac:dyDescent="0.25">
      <c r="A118" s="99" t="s">
        <v>544</v>
      </c>
      <c r="B118" s="99" t="s">
        <v>559</v>
      </c>
      <c r="C118" s="86"/>
      <c r="D118" s="128">
        <f>C121</f>
        <v>0</v>
      </c>
      <c r="E118" s="128">
        <f>IF(E5&gt;0, D121, 0)</f>
        <v>0</v>
      </c>
      <c r="F118" s="128">
        <f>IF(F5&gt;0, E121, 0)</f>
        <v>0</v>
      </c>
      <c r="G118" s="128">
        <f>IF(F5&gt;0, F121, IF(E5&gt;0, E121, D121))</f>
        <v>0</v>
      </c>
      <c r="H118" s="128">
        <f>G121</f>
        <v>0</v>
      </c>
      <c r="I118" s="128">
        <f t="shared" ref="I118:K118" si="61">H121</f>
        <v>0</v>
      </c>
      <c r="J118" s="128">
        <f t="shared" si="61"/>
        <v>0</v>
      </c>
      <c r="K118" s="128">
        <f t="shared" si="61"/>
        <v>0</v>
      </c>
      <c r="M118" s="54"/>
    </row>
    <row r="119" spans="1:13" x14ac:dyDescent="0.25">
      <c r="A119" s="99" t="s">
        <v>545</v>
      </c>
      <c r="B119" s="99" t="s">
        <v>426</v>
      </c>
      <c r="C119" s="35"/>
      <c r="D119" s="35"/>
      <c r="E119" s="35"/>
      <c r="F119" s="35"/>
      <c r="G119" s="35"/>
      <c r="H119" s="35"/>
      <c r="I119" s="35"/>
      <c r="J119" s="35"/>
      <c r="K119" s="35"/>
    </row>
    <row r="120" spans="1:13" x14ac:dyDescent="0.25">
      <c r="A120" s="99" t="s">
        <v>546</v>
      </c>
      <c r="B120" s="99" t="s">
        <v>427</v>
      </c>
      <c r="C120" s="35"/>
      <c r="D120" s="35"/>
      <c r="E120" s="35"/>
      <c r="F120" s="35"/>
      <c r="G120" s="35"/>
      <c r="H120" s="35"/>
      <c r="I120" s="35"/>
      <c r="J120" s="35"/>
      <c r="K120" s="35"/>
    </row>
    <row r="121" spans="1:13" x14ac:dyDescent="0.25">
      <c r="A121" s="99" t="s">
        <v>547</v>
      </c>
      <c r="B121" s="99" t="s">
        <v>560</v>
      </c>
      <c r="C121" s="128">
        <f>+C118+C119-C120</f>
        <v>0</v>
      </c>
      <c r="D121" s="128">
        <f t="shared" ref="D121:K121" si="62">+D118+D119-D120</f>
        <v>0</v>
      </c>
      <c r="E121" s="128">
        <f t="shared" si="62"/>
        <v>0</v>
      </c>
      <c r="F121" s="128">
        <f t="shared" si="62"/>
        <v>0</v>
      </c>
      <c r="G121" s="128">
        <f t="shared" si="62"/>
        <v>0</v>
      </c>
      <c r="H121" s="128">
        <f t="shared" si="62"/>
        <v>0</v>
      </c>
      <c r="I121" s="128">
        <f t="shared" si="62"/>
        <v>0</v>
      </c>
      <c r="J121" s="128">
        <f t="shared" si="62"/>
        <v>0</v>
      </c>
      <c r="K121" s="128">
        <f t="shared" si="62"/>
        <v>0</v>
      </c>
      <c r="M121" s="54"/>
    </row>
    <row r="122" spans="1:13" x14ac:dyDescent="0.25">
      <c r="A122" s="99" t="s">
        <v>548</v>
      </c>
      <c r="B122" s="99" t="s">
        <v>428</v>
      </c>
      <c r="C122" s="35"/>
      <c r="D122" s="128">
        <f>C125</f>
        <v>0</v>
      </c>
      <c r="E122" s="128">
        <f>IF(E5&gt;0, D125, 0)</f>
        <v>0</v>
      </c>
      <c r="F122" s="128">
        <f>IF(F5&gt;0, E125, 0)</f>
        <v>0</v>
      </c>
      <c r="G122" s="128">
        <f>IF(F5&gt;0, F125, IF(E5&gt;0, E125, D125))</f>
        <v>0</v>
      </c>
      <c r="H122" s="128">
        <f t="shared" ref="H122:K122" si="63">G125</f>
        <v>0</v>
      </c>
      <c r="I122" s="128">
        <f t="shared" si="63"/>
        <v>0</v>
      </c>
      <c r="J122" s="128">
        <f t="shared" si="63"/>
        <v>0</v>
      </c>
      <c r="K122" s="128">
        <f t="shared" si="63"/>
        <v>0</v>
      </c>
    </row>
    <row r="123" spans="1:13" x14ac:dyDescent="0.25">
      <c r="A123" s="99" t="s">
        <v>549</v>
      </c>
      <c r="B123" s="99" t="s">
        <v>429</v>
      </c>
      <c r="C123" s="35"/>
      <c r="D123" s="35"/>
      <c r="E123" s="35"/>
      <c r="F123" s="35"/>
      <c r="G123" s="35"/>
      <c r="H123" s="35"/>
      <c r="I123" s="35"/>
      <c r="J123" s="35"/>
      <c r="K123" s="35"/>
    </row>
    <row r="124" spans="1:13" x14ac:dyDescent="0.25">
      <c r="A124" s="99" t="s">
        <v>550</v>
      </c>
      <c r="B124" s="99" t="s">
        <v>430</v>
      </c>
      <c r="C124" s="35"/>
      <c r="D124" s="35"/>
      <c r="E124" s="35"/>
      <c r="F124" s="35"/>
      <c r="G124" s="35"/>
      <c r="H124" s="35"/>
      <c r="I124" s="35"/>
      <c r="J124" s="35"/>
      <c r="K124" s="35"/>
    </row>
    <row r="125" spans="1:13" x14ac:dyDescent="0.25">
      <c r="A125" s="99" t="s">
        <v>551</v>
      </c>
      <c r="B125" s="99" t="s">
        <v>431</v>
      </c>
      <c r="C125" s="128">
        <f>C122+C123</f>
        <v>0</v>
      </c>
      <c r="D125" s="128">
        <f t="shared" ref="D125:K125" si="64">D122+D123</f>
        <v>0</v>
      </c>
      <c r="E125" s="128">
        <f t="shared" si="64"/>
        <v>0</v>
      </c>
      <c r="F125" s="128">
        <f t="shared" si="64"/>
        <v>0</v>
      </c>
      <c r="G125" s="128">
        <f t="shared" si="64"/>
        <v>0</v>
      </c>
      <c r="H125" s="128">
        <f t="shared" si="64"/>
        <v>0</v>
      </c>
      <c r="I125" s="128">
        <f t="shared" si="64"/>
        <v>0</v>
      </c>
      <c r="J125" s="128">
        <f t="shared" si="64"/>
        <v>0</v>
      </c>
      <c r="K125" s="128">
        <f t="shared" si="64"/>
        <v>0</v>
      </c>
    </row>
    <row r="126" spans="1:13" x14ac:dyDescent="0.25">
      <c r="A126" s="99" t="s">
        <v>552</v>
      </c>
      <c r="B126" s="100" t="s">
        <v>432</v>
      </c>
      <c r="C126" s="73">
        <f>+C121-C125</f>
        <v>0</v>
      </c>
      <c r="D126" s="73">
        <f t="shared" ref="D126:K126" si="65">+D121-D125</f>
        <v>0</v>
      </c>
      <c r="E126" s="73">
        <f t="shared" si="65"/>
        <v>0</v>
      </c>
      <c r="F126" s="73">
        <f t="shared" si="65"/>
        <v>0</v>
      </c>
      <c r="G126" s="73">
        <f t="shared" si="65"/>
        <v>0</v>
      </c>
      <c r="H126" s="73">
        <f t="shared" si="65"/>
        <v>0</v>
      </c>
      <c r="I126" s="73">
        <f t="shared" si="65"/>
        <v>0</v>
      </c>
      <c r="J126" s="73">
        <f t="shared" si="65"/>
        <v>0</v>
      </c>
      <c r="K126" s="73">
        <f t="shared" si="65"/>
        <v>0</v>
      </c>
      <c r="M126" s="54"/>
    </row>
    <row r="127" spans="1:13" x14ac:dyDescent="0.25">
      <c r="A127" s="89" t="s">
        <v>553</v>
      </c>
      <c r="B127" s="180" t="s">
        <v>668</v>
      </c>
      <c r="C127" s="181"/>
      <c r="D127" s="181"/>
      <c r="E127" s="181"/>
      <c r="F127" s="181"/>
      <c r="G127" s="181"/>
      <c r="H127" s="181"/>
      <c r="I127" s="181"/>
      <c r="J127" s="181"/>
      <c r="K127" s="182"/>
    </row>
    <row r="128" spans="1:13" x14ac:dyDescent="0.25">
      <c r="A128" s="99" t="s">
        <v>555</v>
      </c>
      <c r="B128" s="99" t="s">
        <v>559</v>
      </c>
      <c r="C128" s="86"/>
      <c r="D128" s="102">
        <f>+C130</f>
        <v>0</v>
      </c>
      <c r="E128" s="102">
        <f t="shared" ref="E128:K128" si="66">+D130</f>
        <v>0</v>
      </c>
      <c r="F128" s="102">
        <f t="shared" si="66"/>
        <v>0</v>
      </c>
      <c r="G128" s="102">
        <f t="shared" si="66"/>
        <v>0</v>
      </c>
      <c r="H128" s="102">
        <f t="shared" si="66"/>
        <v>0</v>
      </c>
      <c r="I128" s="102">
        <f t="shared" si="66"/>
        <v>0</v>
      </c>
      <c r="J128" s="102">
        <f t="shared" si="66"/>
        <v>0</v>
      </c>
      <c r="K128" s="102">
        <f t="shared" si="66"/>
        <v>0</v>
      </c>
      <c r="M128" s="54"/>
    </row>
    <row r="129" spans="1:13" x14ac:dyDescent="0.25">
      <c r="A129" s="99" t="s">
        <v>556</v>
      </c>
      <c r="B129" s="99" t="s">
        <v>426</v>
      </c>
      <c r="C129" s="35"/>
      <c r="D129" s="35"/>
      <c r="E129" s="35"/>
      <c r="F129" s="35"/>
      <c r="G129" s="35"/>
      <c r="H129" s="35"/>
      <c r="I129" s="35"/>
      <c r="J129" s="35"/>
      <c r="K129" s="35"/>
    </row>
    <row r="130" spans="1:13" x14ac:dyDescent="0.25">
      <c r="A130" s="99" t="s">
        <v>557</v>
      </c>
      <c r="B130" s="100" t="s">
        <v>432</v>
      </c>
      <c r="C130" s="103">
        <f>+C128+C129</f>
        <v>0</v>
      </c>
      <c r="D130" s="103">
        <f t="shared" ref="D130:K130" si="67">+D128+D129</f>
        <v>0</v>
      </c>
      <c r="E130" s="103">
        <f t="shared" si="67"/>
        <v>0</v>
      </c>
      <c r="F130" s="103">
        <f t="shared" si="67"/>
        <v>0</v>
      </c>
      <c r="G130" s="103">
        <f t="shared" si="67"/>
        <v>0</v>
      </c>
      <c r="H130" s="103">
        <f t="shared" si="67"/>
        <v>0</v>
      </c>
      <c r="I130" s="103">
        <f t="shared" si="67"/>
        <v>0</v>
      </c>
      <c r="J130" s="103">
        <f t="shared" si="67"/>
        <v>0</v>
      </c>
      <c r="K130" s="103">
        <f t="shared" si="67"/>
        <v>0</v>
      </c>
      <c r="M130" s="54"/>
    </row>
    <row r="131" spans="1:13" x14ac:dyDescent="0.25">
      <c r="A131" s="89" t="s">
        <v>674</v>
      </c>
      <c r="B131" s="180" t="s">
        <v>667</v>
      </c>
      <c r="C131" s="181"/>
      <c r="D131" s="181"/>
      <c r="E131" s="181"/>
      <c r="F131" s="181"/>
      <c r="G131" s="181"/>
      <c r="H131" s="181"/>
      <c r="I131" s="181"/>
      <c r="J131" s="181"/>
      <c r="K131" s="182"/>
    </row>
    <row r="132" spans="1:13" x14ac:dyDescent="0.25">
      <c r="A132" s="99" t="s">
        <v>675</v>
      </c>
      <c r="B132" s="99" t="s">
        <v>559</v>
      </c>
      <c r="C132" s="86"/>
      <c r="D132" s="128">
        <f>C135</f>
        <v>0</v>
      </c>
      <c r="E132" s="128">
        <f>IF(E15&gt;0, D135, 0)</f>
        <v>0</v>
      </c>
      <c r="F132" s="128">
        <f>IF(F15&gt;0, E135, 0)</f>
        <v>0</v>
      </c>
      <c r="G132" s="128">
        <f>IF(F15&gt;0, F135, IF(E15&gt;0, E135, D135))</f>
        <v>0</v>
      </c>
      <c r="H132" s="128">
        <f>G135</f>
        <v>0</v>
      </c>
      <c r="I132" s="128">
        <f t="shared" ref="I132" si="68">H135</f>
        <v>0</v>
      </c>
      <c r="J132" s="128">
        <f t="shared" ref="J132" si="69">I135</f>
        <v>0</v>
      </c>
      <c r="K132" s="128">
        <f t="shared" ref="K132" si="70">J135</f>
        <v>0</v>
      </c>
      <c r="M132" s="54"/>
    </row>
    <row r="133" spans="1:13" x14ac:dyDescent="0.25">
      <c r="A133" s="99" t="s">
        <v>676</v>
      </c>
      <c r="B133" s="99" t="s">
        <v>426</v>
      </c>
      <c r="C133" s="35"/>
      <c r="D133" s="35"/>
      <c r="E133" s="35"/>
      <c r="F133" s="35"/>
      <c r="G133" s="35"/>
      <c r="H133" s="35"/>
      <c r="I133" s="35"/>
      <c r="J133" s="35"/>
      <c r="K133" s="35"/>
    </row>
    <row r="134" spans="1:13" x14ac:dyDescent="0.25">
      <c r="A134" s="99" t="s">
        <v>677</v>
      </c>
      <c r="B134" s="99" t="s">
        <v>427</v>
      </c>
      <c r="C134" s="35"/>
      <c r="D134" s="35"/>
      <c r="E134" s="35"/>
      <c r="F134" s="35"/>
      <c r="G134" s="35"/>
      <c r="H134" s="35"/>
      <c r="I134" s="35"/>
      <c r="J134" s="35"/>
      <c r="K134" s="35"/>
    </row>
    <row r="135" spans="1:13" x14ac:dyDescent="0.25">
      <c r="A135" s="99" t="s">
        <v>678</v>
      </c>
      <c r="B135" s="99" t="s">
        <v>560</v>
      </c>
      <c r="C135" s="128">
        <f>+C132+C133-C134</f>
        <v>0</v>
      </c>
      <c r="D135" s="128">
        <f t="shared" ref="D135:K135" si="71">+D132+D133-D134</f>
        <v>0</v>
      </c>
      <c r="E135" s="128">
        <f t="shared" si="71"/>
        <v>0</v>
      </c>
      <c r="F135" s="128">
        <f t="shared" si="71"/>
        <v>0</v>
      </c>
      <c r="G135" s="128">
        <f t="shared" si="71"/>
        <v>0</v>
      </c>
      <c r="H135" s="128">
        <f t="shared" si="71"/>
        <v>0</v>
      </c>
      <c r="I135" s="128">
        <f t="shared" si="71"/>
        <v>0</v>
      </c>
      <c r="J135" s="128">
        <f t="shared" si="71"/>
        <v>0</v>
      </c>
      <c r="K135" s="128">
        <f t="shared" si="71"/>
        <v>0</v>
      </c>
      <c r="M135" s="54"/>
    </row>
    <row r="136" spans="1:13" x14ac:dyDescent="0.25">
      <c r="A136" s="99" t="s">
        <v>679</v>
      </c>
      <c r="B136" s="99" t="s">
        <v>428</v>
      </c>
      <c r="C136" s="35"/>
      <c r="D136" s="128">
        <f>C139</f>
        <v>0</v>
      </c>
      <c r="E136" s="128">
        <f>IF(E15&gt;0, D139, 0)</f>
        <v>0</v>
      </c>
      <c r="F136" s="128">
        <f>IF(F15&gt;0, E139, 0)</f>
        <v>0</v>
      </c>
      <c r="G136" s="128">
        <f>IF(F15&gt;0, F139, IF(E15&gt;0, E139, D139))</f>
        <v>0</v>
      </c>
      <c r="H136" s="128">
        <f t="shared" ref="H136" si="72">G139</f>
        <v>0</v>
      </c>
      <c r="I136" s="128">
        <f t="shared" ref="I136" si="73">H139</f>
        <v>0</v>
      </c>
      <c r="J136" s="128">
        <f t="shared" ref="J136" si="74">I139</f>
        <v>0</v>
      </c>
      <c r="K136" s="128">
        <f t="shared" ref="K136" si="75">J139</f>
        <v>0</v>
      </c>
    </row>
    <row r="137" spans="1:13" x14ac:dyDescent="0.25">
      <c r="A137" s="99" t="s">
        <v>680</v>
      </c>
      <c r="B137" s="99" t="s">
        <v>429</v>
      </c>
      <c r="C137" s="35"/>
      <c r="D137" s="35"/>
      <c r="E137" s="35"/>
      <c r="F137" s="35"/>
      <c r="G137" s="35"/>
      <c r="H137" s="35"/>
      <c r="I137" s="35"/>
      <c r="J137" s="35"/>
      <c r="K137" s="35"/>
    </row>
    <row r="138" spans="1:13" x14ac:dyDescent="0.25">
      <c r="A138" s="99" t="s">
        <v>681</v>
      </c>
      <c r="B138" s="99" t="s">
        <v>430</v>
      </c>
      <c r="C138" s="35"/>
      <c r="D138" s="35"/>
      <c r="E138" s="35"/>
      <c r="F138" s="35"/>
      <c r="G138" s="35"/>
      <c r="H138" s="35"/>
      <c r="I138" s="35"/>
      <c r="J138" s="35"/>
      <c r="K138" s="35"/>
    </row>
    <row r="139" spans="1:13" x14ac:dyDescent="0.25">
      <c r="A139" s="99" t="s">
        <v>682</v>
      </c>
      <c r="B139" s="99" t="s">
        <v>431</v>
      </c>
      <c r="C139" s="128">
        <f>C136+C137</f>
        <v>0</v>
      </c>
      <c r="D139" s="128">
        <f t="shared" ref="D139:K139" si="76">D136+D137</f>
        <v>0</v>
      </c>
      <c r="E139" s="128">
        <f t="shared" si="76"/>
        <v>0</v>
      </c>
      <c r="F139" s="128">
        <f t="shared" si="76"/>
        <v>0</v>
      </c>
      <c r="G139" s="128">
        <f t="shared" si="76"/>
        <v>0</v>
      </c>
      <c r="H139" s="128">
        <f t="shared" si="76"/>
        <v>0</v>
      </c>
      <c r="I139" s="128">
        <f t="shared" si="76"/>
        <v>0</v>
      </c>
      <c r="J139" s="128">
        <f t="shared" si="76"/>
        <v>0</v>
      </c>
      <c r="K139" s="128">
        <f t="shared" si="76"/>
        <v>0</v>
      </c>
    </row>
    <row r="140" spans="1:13" ht="15.75" thickBot="1" x14ac:dyDescent="0.3">
      <c r="A140" s="99" t="s">
        <v>683</v>
      </c>
      <c r="B140" s="100" t="s">
        <v>432</v>
      </c>
      <c r="C140" s="73">
        <f>+C135-C139</f>
        <v>0</v>
      </c>
      <c r="D140" s="73">
        <f t="shared" ref="D140:K140" si="77">+D135-D139</f>
        <v>0</v>
      </c>
      <c r="E140" s="73">
        <f t="shared" si="77"/>
        <v>0</v>
      </c>
      <c r="F140" s="73">
        <f t="shared" si="77"/>
        <v>0</v>
      </c>
      <c r="G140" s="73">
        <f t="shared" si="77"/>
        <v>0</v>
      </c>
      <c r="H140" s="73">
        <f t="shared" si="77"/>
        <v>0</v>
      </c>
      <c r="I140" s="73">
        <f t="shared" si="77"/>
        <v>0</v>
      </c>
      <c r="J140" s="73">
        <f t="shared" si="77"/>
        <v>0</v>
      </c>
      <c r="K140" s="73">
        <f t="shared" si="77"/>
        <v>0</v>
      </c>
      <c r="M140" s="54"/>
    </row>
    <row r="141" spans="1:13" x14ac:dyDescent="0.25">
      <c r="A141" s="74" t="s">
        <v>684</v>
      </c>
      <c r="B141" s="190" t="s">
        <v>558</v>
      </c>
      <c r="C141" s="191"/>
      <c r="D141" s="191"/>
      <c r="E141" s="191"/>
      <c r="F141" s="191"/>
      <c r="G141" s="191"/>
      <c r="H141" s="191"/>
      <c r="I141" s="191"/>
      <c r="J141" s="191"/>
      <c r="K141" s="192"/>
    </row>
    <row r="142" spans="1:13" x14ac:dyDescent="0.25">
      <c r="A142" s="130" t="s">
        <v>685</v>
      </c>
      <c r="B142" s="99" t="s">
        <v>559</v>
      </c>
      <c r="C142" s="128">
        <f>C83+C88+C73+C98+C108+C118+C128+C132</f>
        <v>0</v>
      </c>
      <c r="D142" s="128">
        <f t="shared" ref="D142:K142" si="78">D83+D88+D73+D98+D108+D118+D128+D132</f>
        <v>0</v>
      </c>
      <c r="E142" s="128">
        <f t="shared" si="78"/>
        <v>0</v>
      </c>
      <c r="F142" s="128">
        <f t="shared" si="78"/>
        <v>0</v>
      </c>
      <c r="G142" s="128">
        <f t="shared" si="78"/>
        <v>0</v>
      </c>
      <c r="H142" s="128">
        <f t="shared" si="78"/>
        <v>0</v>
      </c>
      <c r="I142" s="128">
        <f t="shared" si="78"/>
        <v>0</v>
      </c>
      <c r="J142" s="128">
        <f t="shared" si="78"/>
        <v>0</v>
      </c>
      <c r="K142" s="128">
        <f t="shared" si="78"/>
        <v>0</v>
      </c>
      <c r="M142" s="54"/>
    </row>
    <row r="143" spans="1:13" x14ac:dyDescent="0.25">
      <c r="A143" s="130" t="s">
        <v>686</v>
      </c>
      <c r="B143" s="99" t="s">
        <v>426</v>
      </c>
      <c r="C143" s="128">
        <f>C84+C89+C74+C99+C109+C119+C129+C133</f>
        <v>0</v>
      </c>
      <c r="D143" s="128">
        <f t="shared" ref="D143:K143" si="79">D84+D89+D74+D99+D109+D119+D129+D133</f>
        <v>0</v>
      </c>
      <c r="E143" s="128">
        <f t="shared" si="79"/>
        <v>0</v>
      </c>
      <c r="F143" s="128">
        <f t="shared" si="79"/>
        <v>0</v>
      </c>
      <c r="G143" s="128">
        <f t="shared" si="79"/>
        <v>0</v>
      </c>
      <c r="H143" s="128">
        <f t="shared" si="79"/>
        <v>0</v>
      </c>
      <c r="I143" s="128">
        <f t="shared" si="79"/>
        <v>0</v>
      </c>
      <c r="J143" s="128">
        <f t="shared" si="79"/>
        <v>0</v>
      </c>
      <c r="K143" s="128">
        <f t="shared" si="79"/>
        <v>0</v>
      </c>
    </row>
    <row r="144" spans="1:13" x14ac:dyDescent="0.25">
      <c r="A144" s="130" t="s">
        <v>687</v>
      </c>
      <c r="B144" s="99" t="s">
        <v>427</v>
      </c>
      <c r="C144" s="128">
        <f>C85+C90+C75+C100+C110+C120+C134</f>
        <v>0</v>
      </c>
      <c r="D144" s="128">
        <f t="shared" ref="D144:K144" si="80">D85+D90+D75+D100+D110+D120+D134</f>
        <v>0</v>
      </c>
      <c r="E144" s="128">
        <f t="shared" si="80"/>
        <v>0</v>
      </c>
      <c r="F144" s="128">
        <f t="shared" si="80"/>
        <v>0</v>
      </c>
      <c r="G144" s="128">
        <f t="shared" si="80"/>
        <v>0</v>
      </c>
      <c r="H144" s="128">
        <f t="shared" si="80"/>
        <v>0</v>
      </c>
      <c r="I144" s="128">
        <f t="shared" si="80"/>
        <v>0</v>
      </c>
      <c r="J144" s="128">
        <f t="shared" si="80"/>
        <v>0</v>
      </c>
      <c r="K144" s="128">
        <f t="shared" si="80"/>
        <v>0</v>
      </c>
    </row>
    <row r="145" spans="1:13" x14ac:dyDescent="0.25">
      <c r="A145" s="130" t="s">
        <v>688</v>
      </c>
      <c r="B145" s="99" t="s">
        <v>560</v>
      </c>
      <c r="C145" s="128">
        <f>C91+C76+C101+C111+C121+C135</f>
        <v>0</v>
      </c>
      <c r="D145" s="128">
        <f t="shared" ref="D145:K145" si="81">D91+D76+D101+D111+D121+D135</f>
        <v>0</v>
      </c>
      <c r="E145" s="128">
        <f t="shared" si="81"/>
        <v>0</v>
      </c>
      <c r="F145" s="128">
        <f t="shared" si="81"/>
        <v>0</v>
      </c>
      <c r="G145" s="128">
        <f t="shared" si="81"/>
        <v>0</v>
      </c>
      <c r="H145" s="128">
        <f t="shared" si="81"/>
        <v>0</v>
      </c>
      <c r="I145" s="128">
        <f t="shared" si="81"/>
        <v>0</v>
      </c>
      <c r="J145" s="128">
        <f t="shared" si="81"/>
        <v>0</v>
      </c>
      <c r="K145" s="128">
        <f t="shared" si="81"/>
        <v>0</v>
      </c>
      <c r="M145" s="54"/>
    </row>
    <row r="146" spans="1:13" x14ac:dyDescent="0.25">
      <c r="A146" s="130" t="s">
        <v>689</v>
      </c>
      <c r="B146" s="99" t="s">
        <v>428</v>
      </c>
      <c r="C146" s="128">
        <f>C92+C77+C102+C112+C122+C136</f>
        <v>0</v>
      </c>
      <c r="D146" s="128">
        <f t="shared" ref="D146:K146" si="82">D92+D77+D102+D112+D122+D136</f>
        <v>0</v>
      </c>
      <c r="E146" s="128">
        <f t="shared" si="82"/>
        <v>0</v>
      </c>
      <c r="F146" s="128">
        <f t="shared" si="82"/>
        <v>0</v>
      </c>
      <c r="G146" s="128">
        <f t="shared" si="82"/>
        <v>0</v>
      </c>
      <c r="H146" s="128">
        <f t="shared" si="82"/>
        <v>0</v>
      </c>
      <c r="I146" s="128">
        <f t="shared" si="82"/>
        <v>0</v>
      </c>
      <c r="J146" s="128">
        <f t="shared" si="82"/>
        <v>0</v>
      </c>
      <c r="K146" s="128">
        <f t="shared" si="82"/>
        <v>0</v>
      </c>
    </row>
    <row r="147" spans="1:13" x14ac:dyDescent="0.25">
      <c r="A147" s="130" t="s">
        <v>690</v>
      </c>
      <c r="B147" s="99" t="s">
        <v>429</v>
      </c>
      <c r="C147" s="128">
        <f>C93+C78+C103+C113+C123+C137</f>
        <v>0</v>
      </c>
      <c r="D147" s="128">
        <f t="shared" ref="D147:K147" si="83">D93+D78+D103+D113+D123+D137</f>
        <v>0</v>
      </c>
      <c r="E147" s="128">
        <f t="shared" si="83"/>
        <v>0</v>
      </c>
      <c r="F147" s="128">
        <f t="shared" si="83"/>
        <v>0</v>
      </c>
      <c r="G147" s="128">
        <f t="shared" si="83"/>
        <v>0</v>
      </c>
      <c r="H147" s="128">
        <f t="shared" si="83"/>
        <v>0</v>
      </c>
      <c r="I147" s="128">
        <f t="shared" si="83"/>
        <v>0</v>
      </c>
      <c r="J147" s="128">
        <f t="shared" si="83"/>
        <v>0</v>
      </c>
      <c r="K147" s="128">
        <f t="shared" si="83"/>
        <v>0</v>
      </c>
    </row>
    <row r="148" spans="1:13" x14ac:dyDescent="0.25">
      <c r="A148" s="130" t="s">
        <v>691</v>
      </c>
      <c r="B148" s="99" t="s">
        <v>430</v>
      </c>
      <c r="C148" s="128">
        <f>C94+C79+C104+C114+C124+C138</f>
        <v>0</v>
      </c>
      <c r="D148" s="128">
        <f t="shared" ref="D148:K148" si="84">D94+D79+D104+D114+D124+D138</f>
        <v>0</v>
      </c>
      <c r="E148" s="128">
        <f t="shared" si="84"/>
        <v>0</v>
      </c>
      <c r="F148" s="128">
        <f t="shared" si="84"/>
        <v>0</v>
      </c>
      <c r="G148" s="128">
        <f t="shared" si="84"/>
        <v>0</v>
      </c>
      <c r="H148" s="128">
        <f t="shared" si="84"/>
        <v>0</v>
      </c>
      <c r="I148" s="128">
        <f t="shared" si="84"/>
        <v>0</v>
      </c>
      <c r="J148" s="128">
        <f t="shared" si="84"/>
        <v>0</v>
      </c>
      <c r="K148" s="128">
        <f t="shared" si="84"/>
        <v>0</v>
      </c>
    </row>
    <row r="149" spans="1:13" x14ac:dyDescent="0.25">
      <c r="A149" s="130" t="s">
        <v>692</v>
      </c>
      <c r="B149" s="99" t="s">
        <v>431</v>
      </c>
      <c r="C149" s="128">
        <f>C95+C80+C105+C115+C125+C139</f>
        <v>0</v>
      </c>
      <c r="D149" s="128">
        <f t="shared" ref="D149:K149" si="85">D95+D80+D105+D115+D125+D139</f>
        <v>0</v>
      </c>
      <c r="E149" s="128">
        <f t="shared" si="85"/>
        <v>0</v>
      </c>
      <c r="F149" s="128">
        <f t="shared" si="85"/>
        <v>0</v>
      </c>
      <c r="G149" s="128">
        <f t="shared" si="85"/>
        <v>0</v>
      </c>
      <c r="H149" s="128">
        <f t="shared" si="85"/>
        <v>0</v>
      </c>
      <c r="I149" s="128">
        <f t="shared" si="85"/>
        <v>0</v>
      </c>
      <c r="J149" s="128">
        <f t="shared" si="85"/>
        <v>0</v>
      </c>
      <c r="K149" s="128">
        <f t="shared" si="85"/>
        <v>0</v>
      </c>
    </row>
    <row r="150" spans="1:13" ht="15.75" thickBot="1" x14ac:dyDescent="0.3">
      <c r="A150" s="130" t="s">
        <v>693</v>
      </c>
      <c r="B150" s="131" t="s">
        <v>432</v>
      </c>
      <c r="C150" s="132">
        <f>C86+C96+C81+C106+C116+C126+C130+C140</f>
        <v>0</v>
      </c>
      <c r="D150" s="132">
        <f t="shared" ref="D150:K150" si="86">D86+D96+D81+D106+D116+D126+D130+D140</f>
        <v>0</v>
      </c>
      <c r="E150" s="132">
        <f t="shared" si="86"/>
        <v>0</v>
      </c>
      <c r="F150" s="132">
        <f t="shared" si="86"/>
        <v>0</v>
      </c>
      <c r="G150" s="132">
        <f t="shared" si="86"/>
        <v>0</v>
      </c>
      <c r="H150" s="132">
        <f t="shared" si="86"/>
        <v>0</v>
      </c>
      <c r="I150" s="132">
        <f t="shared" si="86"/>
        <v>0</v>
      </c>
      <c r="J150" s="132">
        <f t="shared" si="86"/>
        <v>0</v>
      </c>
      <c r="K150" s="132">
        <f t="shared" si="86"/>
        <v>0</v>
      </c>
      <c r="M150" s="54"/>
    </row>
    <row r="152" spans="1:13" x14ac:dyDescent="0.25">
      <c r="A152" s="101" t="s">
        <v>620</v>
      </c>
    </row>
  </sheetData>
  <sheetProtection sheet="1" objects="1" scenarios="1"/>
  <mergeCells count="24">
    <mergeCell ref="B141:K141"/>
    <mergeCell ref="B72:K72"/>
    <mergeCell ref="B97:K97"/>
    <mergeCell ref="B107:K107"/>
    <mergeCell ref="B117:K117"/>
    <mergeCell ref="B131:K131"/>
    <mergeCell ref="B127:K127"/>
    <mergeCell ref="A3:A5"/>
    <mergeCell ref="B3:B5"/>
    <mergeCell ref="G3:K3"/>
    <mergeCell ref="D3:F3"/>
    <mergeCell ref="C3:C5"/>
    <mergeCell ref="B37:K37"/>
    <mergeCell ref="B41:K41"/>
    <mergeCell ref="B82:K82"/>
    <mergeCell ref="B87:K87"/>
    <mergeCell ref="B1:K1"/>
    <mergeCell ref="B71:K71"/>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3"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70" zoomScaleNormal="70" workbookViewId="0">
      <selection activeCell="J27" sqref="J27:K33"/>
    </sheetView>
  </sheetViews>
  <sheetFormatPr defaultRowHeight="15" x14ac:dyDescent="0.25"/>
  <cols>
    <col min="1" max="1" width="10.7109375" style="133" customWidth="1"/>
    <col min="2" max="2" width="26.28515625" style="133" customWidth="1"/>
    <col min="3" max="3" width="13.7109375" style="133" customWidth="1"/>
    <col min="4" max="4" width="12.7109375" style="133" customWidth="1"/>
    <col min="5" max="5" width="11.140625" style="133" customWidth="1"/>
    <col min="6" max="6" width="11" style="133" customWidth="1"/>
    <col min="7" max="7" width="10.140625" style="133" customWidth="1"/>
    <col min="8" max="8" width="10.28515625" style="133" customWidth="1"/>
    <col min="9" max="9" width="10.5703125" style="133" customWidth="1"/>
    <col min="10" max="10" width="11.7109375" style="133" customWidth="1"/>
    <col min="11" max="11" width="11" style="133" customWidth="1"/>
    <col min="12" max="16384" width="9.140625" style="133"/>
  </cols>
  <sheetData>
    <row r="1" spans="1:11" x14ac:dyDescent="0.25">
      <c r="A1" s="88" t="s">
        <v>133</v>
      </c>
      <c r="B1" s="164" t="s">
        <v>444</v>
      </c>
      <c r="C1" s="164"/>
      <c r="D1" s="164"/>
      <c r="E1" s="164"/>
      <c r="F1" s="164"/>
      <c r="G1" s="164"/>
      <c r="H1" s="164"/>
      <c r="I1" s="164"/>
      <c r="J1" s="164"/>
      <c r="K1" s="164"/>
    </row>
    <row r="2" spans="1:11" x14ac:dyDescent="0.25">
      <c r="A2" s="88" t="s">
        <v>134</v>
      </c>
      <c r="B2" s="164" t="s">
        <v>135</v>
      </c>
      <c r="C2" s="164"/>
      <c r="D2" s="164"/>
      <c r="E2" s="164"/>
      <c r="F2" s="164"/>
      <c r="G2" s="164"/>
      <c r="H2" s="164"/>
      <c r="I2" s="164"/>
      <c r="J2" s="164"/>
      <c r="K2" s="164"/>
    </row>
    <row r="3" spans="1:11" s="109" customFormat="1" ht="90" x14ac:dyDescent="0.25">
      <c r="A3" s="91" t="s">
        <v>136</v>
      </c>
      <c r="B3" s="186" t="s">
        <v>137</v>
      </c>
      <c r="C3" s="186"/>
      <c r="D3" s="186" t="s">
        <v>578</v>
      </c>
      <c r="E3" s="186"/>
      <c r="F3" s="186"/>
      <c r="G3" s="91" t="s">
        <v>579</v>
      </c>
      <c r="H3" s="64" t="s">
        <v>580</v>
      </c>
      <c r="I3" s="92" t="s">
        <v>581</v>
      </c>
      <c r="J3" s="64" t="s">
        <v>582</v>
      </c>
      <c r="K3" s="91" t="s">
        <v>138</v>
      </c>
    </row>
    <row r="4" spans="1:11" s="136" customFormat="1" x14ac:dyDescent="0.25">
      <c r="A4" s="99" t="s">
        <v>417</v>
      </c>
      <c r="B4" s="162"/>
      <c r="C4" s="162"/>
      <c r="D4" s="205"/>
      <c r="E4" s="205"/>
      <c r="F4" s="205"/>
      <c r="G4" s="118"/>
      <c r="H4" s="35"/>
      <c r="I4" s="134"/>
      <c r="J4" s="35"/>
      <c r="K4" s="135"/>
    </row>
    <row r="5" spans="1:11" s="136" customFormat="1" x14ac:dyDescent="0.25">
      <c r="A5" s="99" t="s">
        <v>418</v>
      </c>
      <c r="B5" s="162"/>
      <c r="C5" s="162"/>
      <c r="D5" s="205"/>
      <c r="E5" s="205"/>
      <c r="F5" s="205"/>
      <c r="G5" s="118"/>
      <c r="H5" s="35"/>
      <c r="I5" s="134"/>
      <c r="J5" s="35"/>
      <c r="K5" s="135"/>
    </row>
    <row r="6" spans="1:11" s="136" customFormat="1" x14ac:dyDescent="0.25">
      <c r="A6" s="99" t="s">
        <v>419</v>
      </c>
      <c r="B6" s="162"/>
      <c r="C6" s="162"/>
      <c r="D6" s="205"/>
      <c r="E6" s="205"/>
      <c r="F6" s="205"/>
      <c r="G6" s="118"/>
      <c r="H6" s="35"/>
      <c r="I6" s="134"/>
      <c r="J6" s="35"/>
      <c r="K6" s="135"/>
    </row>
    <row r="7" spans="1:11" s="136" customFormat="1" x14ac:dyDescent="0.25">
      <c r="A7" s="99" t="s">
        <v>420</v>
      </c>
      <c r="B7" s="162"/>
      <c r="C7" s="162"/>
      <c r="D7" s="205"/>
      <c r="E7" s="205"/>
      <c r="F7" s="205"/>
      <c r="G7" s="118"/>
      <c r="H7" s="35"/>
      <c r="I7" s="134"/>
      <c r="J7" s="35"/>
      <c r="K7" s="135"/>
    </row>
    <row r="8" spans="1:11" s="136" customFormat="1" x14ac:dyDescent="0.25">
      <c r="A8" s="99" t="s">
        <v>421</v>
      </c>
      <c r="B8" s="162"/>
      <c r="C8" s="162"/>
      <c r="D8" s="205"/>
      <c r="E8" s="205"/>
      <c r="F8" s="205"/>
      <c r="G8" s="118"/>
      <c r="H8" s="35"/>
      <c r="I8" s="134"/>
      <c r="J8" s="35"/>
      <c r="K8" s="135"/>
    </row>
    <row r="9" spans="1:11" x14ac:dyDescent="0.25">
      <c r="A9" s="137"/>
      <c r="B9" s="199" t="s">
        <v>140</v>
      </c>
      <c r="C9" s="200"/>
      <c r="D9" s="200"/>
      <c r="E9" s="200"/>
      <c r="F9" s="200"/>
      <c r="G9" s="201"/>
      <c r="H9" s="4">
        <f>SUM(H4:H8)</f>
        <v>0</v>
      </c>
      <c r="I9" s="4"/>
      <c r="J9" s="4">
        <f>SUM(J4:J8)</f>
        <v>0</v>
      </c>
      <c r="K9" s="21"/>
    </row>
    <row r="10" spans="1:11" x14ac:dyDescent="0.25">
      <c r="A10" s="88" t="s">
        <v>141</v>
      </c>
      <c r="B10" s="164" t="s">
        <v>142</v>
      </c>
      <c r="C10" s="164"/>
      <c r="D10" s="164"/>
      <c r="E10" s="164"/>
      <c r="F10" s="164"/>
      <c r="G10" s="164"/>
      <c r="H10" s="164"/>
      <c r="I10" s="164"/>
      <c r="J10" s="164"/>
      <c r="K10" s="164"/>
    </row>
    <row r="11" spans="1:11" s="138" customFormat="1" x14ac:dyDescent="0.25">
      <c r="A11" s="3" t="s">
        <v>47</v>
      </c>
      <c r="B11" s="3" t="s">
        <v>48</v>
      </c>
      <c r="C11" s="3" t="s">
        <v>49</v>
      </c>
      <c r="D11" s="3" t="s">
        <v>50</v>
      </c>
      <c r="E11" s="3" t="s">
        <v>98</v>
      </c>
      <c r="F11" s="93" t="s">
        <v>99</v>
      </c>
      <c r="G11" s="3" t="s">
        <v>100</v>
      </c>
      <c r="H11" s="3" t="s">
        <v>101</v>
      </c>
      <c r="I11" s="3" t="s">
        <v>102</v>
      </c>
      <c r="J11" s="3"/>
      <c r="K11" s="3"/>
    </row>
    <row r="12" spans="1:11" s="109" customFormat="1" x14ac:dyDescent="0.25">
      <c r="A12" s="186" t="s">
        <v>104</v>
      </c>
      <c r="B12" s="186" t="s">
        <v>105</v>
      </c>
      <c r="C12" s="202" t="str">
        <f>'4'!C3</f>
        <v>Ataskaitiniai metai - 1899</v>
      </c>
      <c r="D12" s="186" t="s">
        <v>106</v>
      </c>
      <c r="E12" s="186"/>
      <c r="F12" s="186"/>
      <c r="G12" s="186" t="s">
        <v>107</v>
      </c>
      <c r="H12" s="186"/>
      <c r="I12" s="186"/>
      <c r="J12" s="186"/>
      <c r="K12" s="186"/>
    </row>
    <row r="13" spans="1:11" s="109" customFormat="1" x14ac:dyDescent="0.25">
      <c r="A13" s="186"/>
      <c r="B13" s="186"/>
      <c r="C13" s="203"/>
      <c r="D13" s="91" t="s">
        <v>619</v>
      </c>
      <c r="E13" s="91" t="s">
        <v>109</v>
      </c>
      <c r="F13" s="91" t="s">
        <v>110</v>
      </c>
      <c r="G13" s="91" t="s">
        <v>108</v>
      </c>
      <c r="H13" s="91" t="s">
        <v>109</v>
      </c>
      <c r="I13" s="91" t="s">
        <v>110</v>
      </c>
      <c r="J13" s="91"/>
      <c r="K13" s="91"/>
    </row>
    <row r="14" spans="1:11" s="109" customFormat="1" x14ac:dyDescent="0.25">
      <c r="A14" s="186"/>
      <c r="B14" s="186"/>
      <c r="C14" s="204"/>
      <c r="D14" s="91">
        <f>'4'!D5</f>
        <v>1900</v>
      </c>
      <c r="E14" s="91">
        <f>'4'!E5</f>
        <v>0</v>
      </c>
      <c r="F14" s="91">
        <f>'4'!F5</f>
        <v>0</v>
      </c>
      <c r="G14" s="91">
        <f>'4'!G5</f>
        <v>1901</v>
      </c>
      <c r="H14" s="91">
        <f>'4'!H5</f>
        <v>1902</v>
      </c>
      <c r="I14" s="91">
        <f>'4'!I5</f>
        <v>1903</v>
      </c>
      <c r="J14" s="91"/>
      <c r="K14" s="91"/>
    </row>
    <row r="15" spans="1:11" ht="30" x14ac:dyDescent="0.25">
      <c r="A15" s="99" t="s">
        <v>143</v>
      </c>
      <c r="B15" s="99" t="s">
        <v>144</v>
      </c>
      <c r="C15" s="128">
        <f>SUM(C16:C17)</f>
        <v>0</v>
      </c>
      <c r="D15" s="128">
        <f>C22</f>
        <v>0</v>
      </c>
      <c r="E15" s="128">
        <f>IF(E14&gt;0, D22, 0)</f>
        <v>0</v>
      </c>
      <c r="F15" s="128">
        <f>IF(F14&gt;0, E22, 0)</f>
        <v>0</v>
      </c>
      <c r="G15" s="128">
        <f>IF(F14&gt;0, F22, IF(E14&gt;0, E22, D22))</f>
        <v>0</v>
      </c>
      <c r="H15" s="128">
        <f t="shared" ref="H15:I15" si="0">G22</f>
        <v>0</v>
      </c>
      <c r="I15" s="128">
        <f t="shared" si="0"/>
        <v>0</v>
      </c>
      <c r="J15" s="128"/>
      <c r="K15" s="128"/>
    </row>
    <row r="16" spans="1:11" x14ac:dyDescent="0.25">
      <c r="A16" s="99" t="s">
        <v>145</v>
      </c>
      <c r="B16" s="60" t="s">
        <v>146</v>
      </c>
      <c r="C16" s="36"/>
      <c r="D16" s="128">
        <f>+C16+C18-C20</f>
        <v>0</v>
      </c>
      <c r="E16" s="128">
        <f t="shared" ref="E16:I16" si="1">+D16+D18-D20</f>
        <v>0</v>
      </c>
      <c r="F16" s="128">
        <f t="shared" si="1"/>
        <v>0</v>
      </c>
      <c r="G16" s="128">
        <f t="shared" si="1"/>
        <v>0</v>
      </c>
      <c r="H16" s="128">
        <f t="shared" si="1"/>
        <v>0</v>
      </c>
      <c r="I16" s="128">
        <f t="shared" si="1"/>
        <v>0</v>
      </c>
      <c r="J16" s="128"/>
      <c r="K16" s="128"/>
    </row>
    <row r="17" spans="1:11" x14ac:dyDescent="0.25">
      <c r="A17" s="99" t="s">
        <v>147</v>
      </c>
      <c r="B17" s="60" t="s">
        <v>148</v>
      </c>
      <c r="C17" s="36"/>
      <c r="D17" s="128">
        <f>+C17+C19-C21</f>
        <v>0</v>
      </c>
      <c r="E17" s="128">
        <f t="shared" ref="E17:I17" si="2">+D17+D19-D21</f>
        <v>0</v>
      </c>
      <c r="F17" s="128">
        <f t="shared" si="2"/>
        <v>0</v>
      </c>
      <c r="G17" s="128">
        <f t="shared" si="2"/>
        <v>0</v>
      </c>
      <c r="H17" s="128">
        <f t="shared" si="2"/>
        <v>0</v>
      </c>
      <c r="I17" s="128">
        <f t="shared" si="2"/>
        <v>0</v>
      </c>
      <c r="J17" s="128"/>
      <c r="K17" s="128"/>
    </row>
    <row r="18" spans="1:11" ht="30" x14ac:dyDescent="0.25">
      <c r="A18" s="99" t="s">
        <v>149</v>
      </c>
      <c r="B18" s="99" t="s">
        <v>150</v>
      </c>
      <c r="C18" s="36"/>
      <c r="D18" s="35"/>
      <c r="E18" s="35"/>
      <c r="F18" s="35"/>
      <c r="G18" s="35"/>
      <c r="H18" s="35"/>
      <c r="I18" s="35"/>
      <c r="J18" s="35"/>
      <c r="K18" s="35"/>
    </row>
    <row r="19" spans="1:11" ht="30" x14ac:dyDescent="0.25">
      <c r="A19" s="99" t="s">
        <v>151</v>
      </c>
      <c r="B19" s="99" t="s">
        <v>152</v>
      </c>
      <c r="C19" s="36"/>
      <c r="D19" s="35"/>
      <c r="E19" s="35"/>
      <c r="F19" s="35"/>
      <c r="G19" s="35"/>
      <c r="H19" s="35"/>
      <c r="I19" s="35"/>
      <c r="J19" s="35"/>
      <c r="K19" s="35"/>
    </row>
    <row r="20" spans="1:11" ht="30" x14ac:dyDescent="0.25">
      <c r="A20" s="99" t="s">
        <v>153</v>
      </c>
      <c r="B20" s="99" t="s">
        <v>154</v>
      </c>
      <c r="C20" s="36"/>
      <c r="D20" s="35"/>
      <c r="E20" s="35"/>
      <c r="F20" s="35"/>
      <c r="G20" s="35"/>
      <c r="H20" s="35"/>
      <c r="I20" s="35"/>
      <c r="J20" s="35"/>
      <c r="K20" s="35"/>
    </row>
    <row r="21" spans="1:11" ht="30" x14ac:dyDescent="0.25">
      <c r="A21" s="99" t="s">
        <v>155</v>
      </c>
      <c r="B21" s="99" t="s">
        <v>156</v>
      </c>
      <c r="C21" s="36"/>
      <c r="D21" s="35"/>
      <c r="E21" s="35"/>
      <c r="F21" s="35"/>
      <c r="G21" s="35"/>
      <c r="H21" s="35"/>
      <c r="I21" s="35"/>
      <c r="J21" s="35"/>
      <c r="K21" s="35"/>
    </row>
    <row r="22" spans="1:11" ht="30" x14ac:dyDescent="0.25">
      <c r="A22" s="99" t="s">
        <v>157</v>
      </c>
      <c r="B22" s="99" t="s">
        <v>324</v>
      </c>
      <c r="C22" s="128">
        <f>SUM(C15,C18,C19)-C20-C21</f>
        <v>0</v>
      </c>
      <c r="D22" s="128">
        <f t="shared" ref="D22:I22" si="3">SUM(D15,D18,D19)-D20-D21</f>
        <v>0</v>
      </c>
      <c r="E22" s="128">
        <f t="shared" si="3"/>
        <v>0</v>
      </c>
      <c r="F22" s="128">
        <f t="shared" si="3"/>
        <v>0</v>
      </c>
      <c r="G22" s="128">
        <f t="shared" si="3"/>
        <v>0</v>
      </c>
      <c r="H22" s="128">
        <f t="shared" si="3"/>
        <v>0</v>
      </c>
      <c r="I22" s="128">
        <f t="shared" si="3"/>
        <v>0</v>
      </c>
      <c r="J22" s="128"/>
      <c r="K22" s="128"/>
    </row>
    <row r="23" spans="1:11" ht="17.25" customHeight="1" x14ac:dyDescent="0.25">
      <c r="A23" s="99" t="s">
        <v>158</v>
      </c>
      <c r="B23" s="99" t="s">
        <v>159</v>
      </c>
      <c r="C23" s="35"/>
      <c r="D23" s="35"/>
      <c r="E23" s="35"/>
      <c r="F23" s="35"/>
      <c r="G23" s="35"/>
      <c r="H23" s="35"/>
      <c r="I23" s="35"/>
      <c r="J23" s="35"/>
      <c r="K23" s="35"/>
    </row>
    <row r="24" spans="1:11" x14ac:dyDescent="0.25">
      <c r="A24" s="88" t="s">
        <v>160</v>
      </c>
      <c r="B24" s="164" t="s">
        <v>161</v>
      </c>
      <c r="C24" s="164"/>
      <c r="D24" s="164"/>
      <c r="E24" s="164"/>
      <c r="F24" s="164"/>
      <c r="G24" s="164"/>
      <c r="H24" s="164"/>
      <c r="I24" s="164"/>
      <c r="J24" s="164"/>
      <c r="K24" s="164"/>
    </row>
    <row r="25" spans="1:11" s="138" customFormat="1" x14ac:dyDescent="0.25">
      <c r="A25" s="3" t="s">
        <v>47</v>
      </c>
      <c r="B25" s="3" t="s">
        <v>48</v>
      </c>
      <c r="C25" s="3" t="s">
        <v>49</v>
      </c>
      <c r="D25" s="3" t="s">
        <v>50</v>
      </c>
      <c r="E25" s="3" t="s">
        <v>98</v>
      </c>
      <c r="F25" s="93" t="s">
        <v>99</v>
      </c>
      <c r="G25" s="3" t="s">
        <v>100</v>
      </c>
      <c r="H25" s="3" t="s">
        <v>101</v>
      </c>
      <c r="I25" s="3" t="s">
        <v>102</v>
      </c>
      <c r="J25" s="3"/>
      <c r="K25" s="3"/>
    </row>
    <row r="26" spans="1:11" s="109" customFormat="1" x14ac:dyDescent="0.25">
      <c r="A26" s="186" t="s">
        <v>104</v>
      </c>
      <c r="B26" s="186" t="s">
        <v>105</v>
      </c>
      <c r="C26" s="202" t="str">
        <f>'4'!C3</f>
        <v>Ataskaitiniai metai - 1899</v>
      </c>
      <c r="D26" s="186" t="s">
        <v>106</v>
      </c>
      <c r="E26" s="186"/>
      <c r="F26" s="186"/>
      <c r="G26" s="186" t="s">
        <v>107</v>
      </c>
      <c r="H26" s="186"/>
      <c r="I26" s="186"/>
      <c r="J26" s="186"/>
      <c r="K26" s="186"/>
    </row>
    <row r="27" spans="1:11" s="109" customFormat="1" x14ac:dyDescent="0.25">
      <c r="A27" s="186"/>
      <c r="B27" s="186"/>
      <c r="C27" s="203"/>
      <c r="D27" s="91" t="s">
        <v>619</v>
      </c>
      <c r="E27" s="91" t="s">
        <v>109</v>
      </c>
      <c r="F27" s="91" t="s">
        <v>110</v>
      </c>
      <c r="G27" s="91" t="s">
        <v>108</v>
      </c>
      <c r="H27" s="91" t="s">
        <v>109</v>
      </c>
      <c r="I27" s="91" t="s">
        <v>110</v>
      </c>
      <c r="J27" s="91"/>
      <c r="K27" s="91"/>
    </row>
    <row r="28" spans="1:11" s="109" customFormat="1" x14ac:dyDescent="0.25">
      <c r="A28" s="186"/>
      <c r="B28" s="186"/>
      <c r="C28" s="204"/>
      <c r="D28" s="91">
        <f>'4'!D5</f>
        <v>1900</v>
      </c>
      <c r="E28" s="91">
        <f>'4'!E5</f>
        <v>0</v>
      </c>
      <c r="F28" s="91">
        <f>'4'!F5</f>
        <v>0</v>
      </c>
      <c r="G28" s="91">
        <f>'4'!G5</f>
        <v>1901</v>
      </c>
      <c r="H28" s="91">
        <f>'4'!H5</f>
        <v>1902</v>
      </c>
      <c r="I28" s="91">
        <f>'4'!I5</f>
        <v>1903</v>
      </c>
      <c r="J28" s="91"/>
      <c r="K28" s="91"/>
    </row>
    <row r="29" spans="1:11" ht="45" x14ac:dyDescent="0.25">
      <c r="A29" s="99" t="s">
        <v>162</v>
      </c>
      <c r="B29" s="99" t="s">
        <v>163</v>
      </c>
      <c r="C29" s="35"/>
      <c r="D29" s="128">
        <f>C32</f>
        <v>0</v>
      </c>
      <c r="E29" s="128">
        <f>IF(E14&gt;0,D32,0)</f>
        <v>0</v>
      </c>
      <c r="F29" s="128">
        <f>IF(F14&gt;0,E32,0)</f>
        <v>0</v>
      </c>
      <c r="G29" s="128">
        <f>IF(F14&gt;0,F32,IF(E14&gt;0, E32, D32))</f>
        <v>0</v>
      </c>
      <c r="H29" s="128">
        <f t="shared" ref="H29:I29" si="4">G32</f>
        <v>0</v>
      </c>
      <c r="I29" s="128">
        <f t="shared" si="4"/>
        <v>0</v>
      </c>
      <c r="J29" s="128"/>
      <c r="K29" s="128"/>
    </row>
    <row r="30" spans="1:11" ht="30" x14ac:dyDescent="0.25">
      <c r="A30" s="99" t="s">
        <v>164</v>
      </c>
      <c r="B30" s="99" t="s">
        <v>165</v>
      </c>
      <c r="C30" s="35"/>
      <c r="D30" s="35"/>
      <c r="E30" s="35"/>
      <c r="F30" s="35"/>
      <c r="G30" s="35"/>
      <c r="H30" s="35"/>
      <c r="I30" s="35"/>
      <c r="J30" s="35"/>
      <c r="K30" s="35"/>
    </row>
    <row r="31" spans="1:11" ht="30" x14ac:dyDescent="0.25">
      <c r="A31" s="99" t="s">
        <v>166</v>
      </c>
      <c r="B31" s="99" t="s">
        <v>167</v>
      </c>
      <c r="C31" s="35"/>
      <c r="D31" s="35"/>
      <c r="E31" s="35"/>
      <c r="F31" s="35"/>
      <c r="G31" s="35"/>
      <c r="H31" s="35"/>
      <c r="I31" s="35"/>
      <c r="J31" s="35"/>
      <c r="K31" s="35"/>
    </row>
    <row r="32" spans="1:11" ht="45" x14ac:dyDescent="0.25">
      <c r="A32" s="99" t="s">
        <v>168</v>
      </c>
      <c r="B32" s="99" t="s">
        <v>325</v>
      </c>
      <c r="C32" s="128">
        <f>SUM(C29:C30)-C31</f>
        <v>0</v>
      </c>
      <c r="D32" s="128">
        <f t="shared" ref="D32:I32" si="5">SUM(D29:D30)-D31</f>
        <v>0</v>
      </c>
      <c r="E32" s="128">
        <f t="shared" si="5"/>
        <v>0</v>
      </c>
      <c r="F32" s="128">
        <f t="shared" si="5"/>
        <v>0</v>
      </c>
      <c r="G32" s="128">
        <f t="shared" si="5"/>
        <v>0</v>
      </c>
      <c r="H32" s="128">
        <f t="shared" si="5"/>
        <v>0</v>
      </c>
      <c r="I32" s="128">
        <f t="shared" si="5"/>
        <v>0</v>
      </c>
      <c r="J32" s="128"/>
      <c r="K32" s="128"/>
    </row>
    <row r="33" spans="1:11" ht="30" x14ac:dyDescent="0.25">
      <c r="A33" s="99" t="s">
        <v>169</v>
      </c>
      <c r="B33" s="99" t="s">
        <v>170</v>
      </c>
      <c r="C33" s="35"/>
      <c r="D33" s="35"/>
      <c r="E33" s="35"/>
      <c r="F33" s="35"/>
      <c r="G33" s="35"/>
      <c r="H33" s="35"/>
      <c r="I33" s="35"/>
      <c r="J33" s="35"/>
      <c r="K33" s="35"/>
    </row>
    <row r="34" spans="1:11" x14ac:dyDescent="0.25">
      <c r="A34" s="88" t="s">
        <v>446</v>
      </c>
      <c r="B34" s="164" t="s">
        <v>445</v>
      </c>
      <c r="C34" s="164"/>
      <c r="D34" s="164"/>
      <c r="E34" s="164"/>
      <c r="F34" s="164"/>
      <c r="G34" s="164"/>
      <c r="H34" s="164"/>
      <c r="I34" s="164"/>
      <c r="J34" s="164"/>
      <c r="K34" s="164"/>
    </row>
    <row r="35" spans="1:11" s="109" customFormat="1" ht="45" x14ac:dyDescent="0.25">
      <c r="A35" s="49" t="s">
        <v>447</v>
      </c>
      <c r="B35" s="196" t="s">
        <v>453</v>
      </c>
      <c r="C35" s="197"/>
      <c r="D35" s="197"/>
      <c r="E35" s="197"/>
      <c r="F35" s="197"/>
      <c r="G35" s="198"/>
      <c r="H35" s="91" t="s">
        <v>454</v>
      </c>
      <c r="I35" s="91" t="s">
        <v>455</v>
      </c>
      <c r="J35" s="91" t="s">
        <v>456</v>
      </c>
      <c r="K35" s="91" t="s">
        <v>457</v>
      </c>
    </row>
    <row r="36" spans="1:11" s="51" customFormat="1" x14ac:dyDescent="0.25">
      <c r="A36" s="50" t="s">
        <v>448</v>
      </c>
      <c r="B36" s="206" t="s">
        <v>452</v>
      </c>
      <c r="C36" s="207"/>
      <c r="D36" s="207"/>
      <c r="E36" s="207"/>
      <c r="F36" s="207"/>
      <c r="G36" s="207"/>
      <c r="H36" s="207"/>
      <c r="I36" s="207"/>
      <c r="J36" s="207"/>
      <c r="K36" s="208"/>
    </row>
    <row r="37" spans="1:11" s="136" customFormat="1" x14ac:dyDescent="0.25">
      <c r="A37" s="99" t="s">
        <v>463</v>
      </c>
      <c r="B37" s="175"/>
      <c r="C37" s="215"/>
      <c r="D37" s="215"/>
      <c r="E37" s="215"/>
      <c r="F37" s="215"/>
      <c r="G37" s="176"/>
      <c r="H37" s="85"/>
      <c r="I37" s="134"/>
      <c r="J37" s="35"/>
      <c r="K37" s="134"/>
    </row>
    <row r="38" spans="1:11" s="136" customFormat="1" x14ac:dyDescent="0.25">
      <c r="A38" s="99" t="s">
        <v>464</v>
      </c>
      <c r="B38" s="175"/>
      <c r="C38" s="215"/>
      <c r="D38" s="215"/>
      <c r="E38" s="215"/>
      <c r="F38" s="215"/>
      <c r="G38" s="176"/>
      <c r="H38" s="85"/>
      <c r="I38" s="134"/>
      <c r="J38" s="35"/>
      <c r="K38" s="134"/>
    </row>
    <row r="39" spans="1:11" s="136" customFormat="1" x14ac:dyDescent="0.25">
      <c r="A39" s="99" t="s">
        <v>465</v>
      </c>
      <c r="B39" s="175"/>
      <c r="C39" s="215"/>
      <c r="D39" s="215"/>
      <c r="E39" s="215"/>
      <c r="F39" s="215"/>
      <c r="G39" s="176"/>
      <c r="H39" s="85"/>
      <c r="I39" s="134"/>
      <c r="J39" s="35"/>
      <c r="K39" s="134"/>
    </row>
    <row r="40" spans="1:11" s="136" customFormat="1" x14ac:dyDescent="0.25">
      <c r="A40" s="99" t="s">
        <v>466</v>
      </c>
      <c r="B40" s="175"/>
      <c r="C40" s="215"/>
      <c r="D40" s="215"/>
      <c r="E40" s="215"/>
      <c r="F40" s="215"/>
      <c r="G40" s="176"/>
      <c r="H40" s="85"/>
      <c r="I40" s="134"/>
      <c r="J40" s="35"/>
      <c r="K40" s="134"/>
    </row>
    <row r="41" spans="1:11" s="136" customFormat="1" x14ac:dyDescent="0.25">
      <c r="A41" s="99" t="s">
        <v>467</v>
      </c>
      <c r="B41" s="175"/>
      <c r="C41" s="215"/>
      <c r="D41" s="215"/>
      <c r="E41" s="215"/>
      <c r="F41" s="215"/>
      <c r="G41" s="176"/>
      <c r="H41" s="85"/>
      <c r="I41" s="134"/>
      <c r="J41" s="35"/>
      <c r="K41" s="134"/>
    </row>
    <row r="42" spans="1:11" s="136" customFormat="1" x14ac:dyDescent="0.25">
      <c r="A42" s="99" t="s">
        <v>468</v>
      </c>
      <c r="B42" s="209" t="s">
        <v>458</v>
      </c>
      <c r="C42" s="210"/>
      <c r="D42" s="210"/>
      <c r="E42" s="210"/>
      <c r="F42" s="210"/>
      <c r="G42" s="211"/>
      <c r="H42" s="139" t="s">
        <v>460</v>
      </c>
      <c r="I42" s="128">
        <f>SUM(I37:I41)</f>
        <v>0</v>
      </c>
      <c r="J42" s="128">
        <f>SUM(J37:J41)</f>
        <v>0</v>
      </c>
      <c r="K42" s="139" t="s">
        <v>460</v>
      </c>
    </row>
    <row r="43" spans="1:11" s="136" customFormat="1" x14ac:dyDescent="0.25">
      <c r="A43" s="99" t="s">
        <v>469</v>
      </c>
      <c r="B43" s="209" t="s">
        <v>459</v>
      </c>
      <c r="C43" s="210"/>
      <c r="D43" s="210"/>
      <c r="E43" s="210"/>
      <c r="F43" s="210"/>
      <c r="G43" s="211"/>
      <c r="H43" s="85"/>
      <c r="I43" s="139" t="s">
        <v>460</v>
      </c>
      <c r="J43" s="139" t="s">
        <v>460</v>
      </c>
      <c r="K43" s="128">
        <f>SUM(K37:K41)</f>
        <v>0</v>
      </c>
    </row>
    <row r="44" spans="1:11" s="136" customFormat="1" x14ac:dyDescent="0.25">
      <c r="A44" s="99" t="s">
        <v>470</v>
      </c>
      <c r="B44" s="218" t="s">
        <v>502</v>
      </c>
      <c r="C44" s="218"/>
      <c r="D44" s="218"/>
      <c r="E44" s="218"/>
      <c r="F44" s="218"/>
      <c r="G44" s="218"/>
      <c r="H44" s="216">
        <f>H45+H46</f>
        <v>0</v>
      </c>
      <c r="I44" s="217"/>
      <c r="J44" s="217"/>
      <c r="K44" s="217"/>
    </row>
    <row r="45" spans="1:11" s="136" customFormat="1" x14ac:dyDescent="0.25">
      <c r="A45" s="99" t="s">
        <v>500</v>
      </c>
      <c r="B45" s="140" t="s">
        <v>461</v>
      </c>
      <c r="C45" s="141"/>
      <c r="D45" s="141"/>
      <c r="E45" s="141"/>
      <c r="F45" s="141"/>
      <c r="G45" s="142"/>
      <c r="H45" s="212"/>
      <c r="I45" s="213"/>
      <c r="J45" s="213"/>
      <c r="K45" s="214"/>
    </row>
    <row r="46" spans="1:11" s="136" customFormat="1" ht="30" x14ac:dyDescent="0.25">
      <c r="A46" s="99" t="s">
        <v>501</v>
      </c>
      <c r="B46" s="140" t="s">
        <v>462</v>
      </c>
      <c r="C46" s="141"/>
      <c r="D46" s="141"/>
      <c r="E46" s="141"/>
      <c r="F46" s="141"/>
      <c r="G46" s="142"/>
      <c r="H46" s="212"/>
      <c r="I46" s="213"/>
      <c r="J46" s="213"/>
      <c r="K46" s="214"/>
    </row>
    <row r="47" spans="1:11" s="51" customFormat="1" x14ac:dyDescent="0.25">
      <c r="A47" s="50" t="s">
        <v>449</v>
      </c>
      <c r="B47" s="206" t="s">
        <v>471</v>
      </c>
      <c r="C47" s="207"/>
      <c r="D47" s="207"/>
      <c r="E47" s="207"/>
      <c r="F47" s="207"/>
      <c r="G47" s="207"/>
      <c r="H47" s="207"/>
      <c r="I47" s="207"/>
      <c r="J47" s="207"/>
      <c r="K47" s="208"/>
    </row>
    <row r="48" spans="1:11" s="136" customFormat="1" x14ac:dyDescent="0.25">
      <c r="A48" s="99" t="s">
        <v>473</v>
      </c>
      <c r="B48" s="175"/>
      <c r="C48" s="215"/>
      <c r="D48" s="215"/>
      <c r="E48" s="215"/>
      <c r="F48" s="215"/>
      <c r="G48" s="176"/>
      <c r="H48" s="85"/>
      <c r="I48" s="134"/>
      <c r="J48" s="35"/>
      <c r="K48" s="134"/>
    </row>
    <row r="49" spans="1:11" s="136" customFormat="1" x14ac:dyDescent="0.25">
      <c r="A49" s="99" t="s">
        <v>474</v>
      </c>
      <c r="B49" s="175"/>
      <c r="C49" s="215"/>
      <c r="D49" s="215"/>
      <c r="E49" s="215"/>
      <c r="F49" s="215"/>
      <c r="G49" s="176"/>
      <c r="H49" s="85"/>
      <c r="I49" s="134"/>
      <c r="J49" s="35"/>
      <c r="K49" s="134"/>
    </row>
    <row r="50" spans="1:11" s="136" customFormat="1" x14ac:dyDescent="0.25">
      <c r="A50" s="99" t="s">
        <v>475</v>
      </c>
      <c r="B50" s="175"/>
      <c r="C50" s="215"/>
      <c r="D50" s="215"/>
      <c r="E50" s="215"/>
      <c r="F50" s="215"/>
      <c r="G50" s="176"/>
      <c r="H50" s="85"/>
      <c r="I50" s="134"/>
      <c r="J50" s="35"/>
      <c r="K50" s="134"/>
    </row>
    <row r="51" spans="1:11" s="136" customFormat="1" x14ac:dyDescent="0.25">
      <c r="A51" s="99" t="s">
        <v>476</v>
      </c>
      <c r="B51" s="175"/>
      <c r="C51" s="215"/>
      <c r="D51" s="215"/>
      <c r="E51" s="215"/>
      <c r="F51" s="215"/>
      <c r="G51" s="176"/>
      <c r="H51" s="85"/>
      <c r="I51" s="134"/>
      <c r="J51" s="35"/>
      <c r="K51" s="134"/>
    </row>
    <row r="52" spans="1:11" s="136" customFormat="1" x14ac:dyDescent="0.25">
      <c r="A52" s="99" t="s">
        <v>477</v>
      </c>
      <c r="B52" s="175"/>
      <c r="C52" s="215"/>
      <c r="D52" s="215"/>
      <c r="E52" s="215"/>
      <c r="F52" s="215"/>
      <c r="G52" s="176"/>
      <c r="H52" s="85"/>
      <c r="I52" s="134"/>
      <c r="J52" s="35"/>
      <c r="K52" s="134"/>
    </row>
    <row r="53" spans="1:11" s="136" customFormat="1" x14ac:dyDescent="0.25">
      <c r="A53" s="99" t="s">
        <v>478</v>
      </c>
      <c r="B53" s="209" t="s">
        <v>458</v>
      </c>
      <c r="C53" s="210"/>
      <c r="D53" s="210"/>
      <c r="E53" s="210"/>
      <c r="F53" s="210"/>
      <c r="G53" s="211"/>
      <c r="H53" s="139" t="s">
        <v>460</v>
      </c>
      <c r="I53" s="128">
        <f>SUM(I48:I52)</f>
        <v>0</v>
      </c>
      <c r="J53" s="128">
        <f>SUM(J48:J52)</f>
        <v>0</v>
      </c>
      <c r="K53" s="139" t="s">
        <v>460</v>
      </c>
    </row>
    <row r="54" spans="1:11" s="136" customFormat="1" x14ac:dyDescent="0.25">
      <c r="A54" s="99" t="s">
        <v>479</v>
      </c>
      <c r="B54" s="209" t="s">
        <v>459</v>
      </c>
      <c r="C54" s="210"/>
      <c r="D54" s="210"/>
      <c r="E54" s="210"/>
      <c r="F54" s="210"/>
      <c r="G54" s="211"/>
      <c r="H54" s="85"/>
      <c r="I54" s="139" t="s">
        <v>460</v>
      </c>
      <c r="J54" s="139" t="s">
        <v>460</v>
      </c>
      <c r="K54" s="128">
        <f>SUM(K48:K52)</f>
        <v>0</v>
      </c>
    </row>
    <row r="55" spans="1:11" s="136" customFormat="1" x14ac:dyDescent="0.25">
      <c r="A55" s="99" t="s">
        <v>480</v>
      </c>
      <c r="B55" s="140" t="s">
        <v>502</v>
      </c>
      <c r="C55" s="141"/>
      <c r="D55" s="141"/>
      <c r="E55" s="141"/>
      <c r="F55" s="141"/>
      <c r="G55" s="141"/>
      <c r="H55" s="216">
        <f>H56+H57+H58+H59</f>
        <v>0</v>
      </c>
      <c r="I55" s="217"/>
      <c r="J55" s="217"/>
      <c r="K55" s="217"/>
    </row>
    <row r="56" spans="1:11" s="136" customFormat="1" x14ac:dyDescent="0.25">
      <c r="A56" s="99" t="s">
        <v>503</v>
      </c>
      <c r="B56" s="143" t="s">
        <v>472</v>
      </c>
      <c r="C56" s="144"/>
      <c r="D56" s="144"/>
      <c r="E56" s="144"/>
      <c r="F56" s="144"/>
      <c r="G56" s="145"/>
      <c r="H56" s="212"/>
      <c r="I56" s="213"/>
      <c r="J56" s="213"/>
      <c r="K56" s="214"/>
    </row>
    <row r="57" spans="1:11" s="136" customFormat="1" x14ac:dyDescent="0.25">
      <c r="A57" s="99" t="s">
        <v>504</v>
      </c>
      <c r="B57" s="143" t="s">
        <v>499</v>
      </c>
      <c r="C57" s="144"/>
      <c r="D57" s="144"/>
      <c r="E57" s="144"/>
      <c r="F57" s="144"/>
      <c r="G57" s="145"/>
      <c r="H57" s="212"/>
      <c r="I57" s="213"/>
      <c r="J57" s="213"/>
      <c r="K57" s="214"/>
    </row>
    <row r="58" spans="1:11" s="136" customFormat="1" x14ac:dyDescent="0.25">
      <c r="A58" s="99" t="s">
        <v>505</v>
      </c>
      <c r="B58" s="209" t="s">
        <v>461</v>
      </c>
      <c r="C58" s="210"/>
      <c r="D58" s="210"/>
      <c r="E58" s="210"/>
      <c r="F58" s="210"/>
      <c r="G58" s="211"/>
      <c r="H58" s="212"/>
      <c r="I58" s="213"/>
      <c r="J58" s="213"/>
      <c r="K58" s="214"/>
    </row>
    <row r="59" spans="1:11" s="136" customFormat="1" x14ac:dyDescent="0.25">
      <c r="A59" s="99" t="s">
        <v>506</v>
      </c>
      <c r="B59" s="209" t="s">
        <v>462</v>
      </c>
      <c r="C59" s="210"/>
      <c r="D59" s="210"/>
      <c r="E59" s="210"/>
      <c r="F59" s="210"/>
      <c r="G59" s="211"/>
      <c r="H59" s="212"/>
      <c r="I59" s="213"/>
      <c r="J59" s="213"/>
      <c r="K59" s="214"/>
    </row>
    <row r="60" spans="1:11" s="51" customFormat="1" x14ac:dyDescent="0.25">
      <c r="A60" s="50" t="s">
        <v>450</v>
      </c>
      <c r="B60" s="206" t="s">
        <v>481</v>
      </c>
      <c r="C60" s="207"/>
      <c r="D60" s="207"/>
      <c r="E60" s="207"/>
      <c r="F60" s="207"/>
      <c r="G60" s="207"/>
      <c r="H60" s="207"/>
      <c r="I60" s="207"/>
      <c r="J60" s="207"/>
      <c r="K60" s="208"/>
    </row>
    <row r="61" spans="1:11" s="136" customFormat="1" x14ac:dyDescent="0.25">
      <c r="A61" s="99" t="s">
        <v>483</v>
      </c>
      <c r="B61" s="175"/>
      <c r="C61" s="215"/>
      <c r="D61" s="215"/>
      <c r="E61" s="215"/>
      <c r="F61" s="215"/>
      <c r="G61" s="176"/>
      <c r="H61" s="85"/>
      <c r="I61" s="134"/>
      <c r="J61" s="35"/>
      <c r="K61" s="134"/>
    </row>
    <row r="62" spans="1:11" s="136" customFormat="1" x14ac:dyDescent="0.25">
      <c r="A62" s="99" t="s">
        <v>484</v>
      </c>
      <c r="B62" s="175"/>
      <c r="C62" s="215"/>
      <c r="D62" s="215"/>
      <c r="E62" s="215"/>
      <c r="F62" s="215"/>
      <c r="G62" s="176"/>
      <c r="H62" s="85"/>
      <c r="I62" s="134"/>
      <c r="J62" s="35"/>
      <c r="K62" s="134"/>
    </row>
    <row r="63" spans="1:11" s="136" customFormat="1" x14ac:dyDescent="0.25">
      <c r="A63" s="99" t="s">
        <v>485</v>
      </c>
      <c r="B63" s="175"/>
      <c r="C63" s="215"/>
      <c r="D63" s="215"/>
      <c r="E63" s="215"/>
      <c r="F63" s="215"/>
      <c r="G63" s="176"/>
      <c r="H63" s="85"/>
      <c r="I63" s="134"/>
      <c r="J63" s="35"/>
      <c r="K63" s="134"/>
    </row>
    <row r="64" spans="1:11" s="136" customFormat="1" x14ac:dyDescent="0.25">
      <c r="A64" s="99" t="s">
        <v>486</v>
      </c>
      <c r="B64" s="175"/>
      <c r="C64" s="215"/>
      <c r="D64" s="215"/>
      <c r="E64" s="215"/>
      <c r="F64" s="215"/>
      <c r="G64" s="176"/>
      <c r="H64" s="85"/>
      <c r="I64" s="134"/>
      <c r="J64" s="35"/>
      <c r="K64" s="134"/>
    </row>
    <row r="65" spans="1:11" s="136" customFormat="1" x14ac:dyDescent="0.25">
      <c r="A65" s="99" t="s">
        <v>487</v>
      </c>
      <c r="B65" s="175"/>
      <c r="C65" s="215"/>
      <c r="D65" s="215"/>
      <c r="E65" s="215"/>
      <c r="F65" s="215"/>
      <c r="G65" s="176"/>
      <c r="H65" s="85"/>
      <c r="I65" s="134"/>
      <c r="J65" s="35"/>
      <c r="K65" s="134"/>
    </row>
    <row r="66" spans="1:11" s="136" customFormat="1" x14ac:dyDescent="0.25">
      <c r="A66" s="99" t="s">
        <v>488</v>
      </c>
      <c r="B66" s="209" t="s">
        <v>458</v>
      </c>
      <c r="C66" s="210"/>
      <c r="D66" s="210"/>
      <c r="E66" s="210"/>
      <c r="F66" s="210"/>
      <c r="G66" s="211"/>
      <c r="H66" s="139" t="s">
        <v>460</v>
      </c>
      <c r="I66" s="128">
        <f>SUM(I61:I65)</f>
        <v>0</v>
      </c>
      <c r="J66" s="128">
        <f>SUM(J61:J65)</f>
        <v>0</v>
      </c>
      <c r="K66" s="139" t="s">
        <v>460</v>
      </c>
    </row>
    <row r="67" spans="1:11" s="136" customFormat="1" x14ac:dyDescent="0.25">
      <c r="A67" s="99" t="s">
        <v>489</v>
      </c>
      <c r="B67" s="209" t="s">
        <v>459</v>
      </c>
      <c r="C67" s="210"/>
      <c r="D67" s="210"/>
      <c r="E67" s="210"/>
      <c r="F67" s="210"/>
      <c r="G67" s="211"/>
      <c r="H67" s="85"/>
      <c r="I67" s="139" t="s">
        <v>460</v>
      </c>
      <c r="J67" s="139" t="s">
        <v>460</v>
      </c>
      <c r="K67" s="128">
        <f>SUM(K61:K65)</f>
        <v>0</v>
      </c>
    </row>
    <row r="68" spans="1:11" s="136" customFormat="1" x14ac:dyDescent="0.25">
      <c r="A68" s="99" t="s">
        <v>490</v>
      </c>
      <c r="B68" s="140" t="s">
        <v>502</v>
      </c>
      <c r="C68" s="141"/>
      <c r="D68" s="141"/>
      <c r="E68" s="141"/>
      <c r="F68" s="141"/>
      <c r="G68" s="141"/>
      <c r="H68" s="216">
        <f>H69+H70+H71+H72</f>
        <v>0</v>
      </c>
      <c r="I68" s="217"/>
      <c r="J68" s="217"/>
      <c r="K68" s="217"/>
    </row>
    <row r="69" spans="1:11" s="136" customFormat="1" x14ac:dyDescent="0.25">
      <c r="A69" s="99" t="s">
        <v>507</v>
      </c>
      <c r="B69" s="143" t="s">
        <v>472</v>
      </c>
      <c r="C69" s="144"/>
      <c r="D69" s="144"/>
      <c r="E69" s="144"/>
      <c r="F69" s="144"/>
      <c r="G69" s="145"/>
      <c r="H69" s="212"/>
      <c r="I69" s="213"/>
      <c r="J69" s="213"/>
      <c r="K69" s="214"/>
    </row>
    <row r="70" spans="1:11" s="136" customFormat="1" x14ac:dyDescent="0.25">
      <c r="A70" s="99" t="s">
        <v>508</v>
      </c>
      <c r="B70" s="143" t="s">
        <v>499</v>
      </c>
      <c r="C70" s="144"/>
      <c r="D70" s="144"/>
      <c r="E70" s="144"/>
      <c r="F70" s="144"/>
      <c r="G70" s="145"/>
      <c r="H70" s="212"/>
      <c r="I70" s="213"/>
      <c r="J70" s="213"/>
      <c r="K70" s="214"/>
    </row>
    <row r="71" spans="1:11" s="136" customFormat="1" x14ac:dyDescent="0.25">
      <c r="A71" s="99" t="s">
        <v>509</v>
      </c>
      <c r="B71" s="209" t="s">
        <v>461</v>
      </c>
      <c r="C71" s="210"/>
      <c r="D71" s="210"/>
      <c r="E71" s="210"/>
      <c r="F71" s="210"/>
      <c r="G71" s="211"/>
      <c r="H71" s="212"/>
      <c r="I71" s="213"/>
      <c r="J71" s="213"/>
      <c r="K71" s="214"/>
    </row>
    <row r="72" spans="1:11" s="136" customFormat="1" x14ac:dyDescent="0.25">
      <c r="A72" s="99" t="s">
        <v>510</v>
      </c>
      <c r="B72" s="209" t="s">
        <v>462</v>
      </c>
      <c r="C72" s="210"/>
      <c r="D72" s="210"/>
      <c r="E72" s="210"/>
      <c r="F72" s="210"/>
      <c r="G72" s="211"/>
      <c r="H72" s="212"/>
      <c r="I72" s="213"/>
      <c r="J72" s="213"/>
      <c r="K72" s="214"/>
    </row>
    <row r="73" spans="1:11" s="51" customFormat="1" x14ac:dyDescent="0.25">
      <c r="A73" s="50" t="s">
        <v>451</v>
      </c>
      <c r="B73" s="206" t="s">
        <v>482</v>
      </c>
      <c r="C73" s="207"/>
      <c r="D73" s="207"/>
      <c r="E73" s="207"/>
      <c r="F73" s="207"/>
      <c r="G73" s="207"/>
      <c r="H73" s="207"/>
      <c r="I73" s="207"/>
      <c r="J73" s="207"/>
      <c r="K73" s="208"/>
    </row>
    <row r="74" spans="1:11" s="136" customFormat="1" x14ac:dyDescent="0.25">
      <c r="A74" s="99" t="s">
        <v>491</v>
      </c>
      <c r="B74" s="175"/>
      <c r="C74" s="215"/>
      <c r="D74" s="215"/>
      <c r="E74" s="215"/>
      <c r="F74" s="215"/>
      <c r="G74" s="176"/>
      <c r="H74" s="85"/>
      <c r="I74" s="134"/>
      <c r="J74" s="35"/>
      <c r="K74" s="134"/>
    </row>
    <row r="75" spans="1:11" s="136" customFormat="1" x14ac:dyDescent="0.25">
      <c r="A75" s="99" t="s">
        <v>492</v>
      </c>
      <c r="B75" s="175"/>
      <c r="C75" s="215"/>
      <c r="D75" s="215"/>
      <c r="E75" s="215"/>
      <c r="F75" s="215"/>
      <c r="G75" s="176"/>
      <c r="H75" s="85"/>
      <c r="I75" s="134"/>
      <c r="J75" s="35"/>
      <c r="K75" s="134"/>
    </row>
    <row r="76" spans="1:11" s="136" customFormat="1" x14ac:dyDescent="0.25">
      <c r="A76" s="99" t="s">
        <v>493</v>
      </c>
      <c r="B76" s="175"/>
      <c r="C76" s="215"/>
      <c r="D76" s="215"/>
      <c r="E76" s="215"/>
      <c r="F76" s="215"/>
      <c r="G76" s="176"/>
      <c r="H76" s="85"/>
      <c r="I76" s="134"/>
      <c r="J76" s="35"/>
      <c r="K76" s="134"/>
    </row>
    <row r="77" spans="1:11" s="136" customFormat="1" x14ac:dyDescent="0.25">
      <c r="A77" s="99" t="s">
        <v>494</v>
      </c>
      <c r="B77" s="175"/>
      <c r="C77" s="215"/>
      <c r="D77" s="215"/>
      <c r="E77" s="215"/>
      <c r="F77" s="215"/>
      <c r="G77" s="176"/>
      <c r="H77" s="85"/>
      <c r="I77" s="134"/>
      <c r="J77" s="35"/>
      <c r="K77" s="134"/>
    </row>
    <row r="78" spans="1:11" s="136" customFormat="1" x14ac:dyDescent="0.25">
      <c r="A78" s="99" t="s">
        <v>495</v>
      </c>
      <c r="B78" s="175"/>
      <c r="C78" s="215"/>
      <c r="D78" s="215"/>
      <c r="E78" s="215"/>
      <c r="F78" s="215"/>
      <c r="G78" s="176"/>
      <c r="H78" s="85"/>
      <c r="I78" s="134"/>
      <c r="J78" s="35"/>
      <c r="K78" s="134"/>
    </row>
    <row r="79" spans="1:11" s="136" customFormat="1" x14ac:dyDescent="0.25">
      <c r="A79" s="99" t="s">
        <v>496</v>
      </c>
      <c r="B79" s="209" t="s">
        <v>458</v>
      </c>
      <c r="C79" s="210"/>
      <c r="D79" s="210"/>
      <c r="E79" s="210"/>
      <c r="F79" s="210"/>
      <c r="G79" s="211"/>
      <c r="H79" s="139" t="s">
        <v>460</v>
      </c>
      <c r="I79" s="128">
        <f>SUM(I74:I78)</f>
        <v>0</v>
      </c>
      <c r="J79" s="128">
        <f>SUM(J74:J78)</f>
        <v>0</v>
      </c>
      <c r="K79" s="139" t="s">
        <v>460</v>
      </c>
    </row>
    <row r="80" spans="1:11" s="136" customFormat="1" x14ac:dyDescent="0.25">
      <c r="A80" s="99" t="s">
        <v>497</v>
      </c>
      <c r="B80" s="209" t="s">
        <v>459</v>
      </c>
      <c r="C80" s="210"/>
      <c r="D80" s="210"/>
      <c r="E80" s="210"/>
      <c r="F80" s="210"/>
      <c r="G80" s="211"/>
      <c r="H80" s="85"/>
      <c r="I80" s="139" t="s">
        <v>460</v>
      </c>
      <c r="J80" s="139" t="s">
        <v>460</v>
      </c>
      <c r="K80" s="128">
        <f>SUM(K74:K78)</f>
        <v>0</v>
      </c>
    </row>
    <row r="81" spans="1:11" s="136" customFormat="1" x14ac:dyDescent="0.25">
      <c r="A81" s="99" t="s">
        <v>498</v>
      </c>
      <c r="B81" s="140" t="s">
        <v>502</v>
      </c>
      <c r="C81" s="141"/>
      <c r="D81" s="141"/>
      <c r="E81" s="141"/>
      <c r="F81" s="141"/>
      <c r="G81" s="141"/>
      <c r="H81" s="216">
        <f>H82+H83+H84+H85</f>
        <v>0</v>
      </c>
      <c r="I81" s="217"/>
      <c r="J81" s="217"/>
      <c r="K81" s="217"/>
    </row>
    <row r="82" spans="1:11" s="136" customFormat="1" x14ac:dyDescent="0.25">
      <c r="A82" s="99" t="s">
        <v>511</v>
      </c>
      <c r="B82" s="143" t="s">
        <v>472</v>
      </c>
      <c r="C82" s="144"/>
      <c r="D82" s="144"/>
      <c r="E82" s="144"/>
      <c r="F82" s="144"/>
      <c r="G82" s="145"/>
      <c r="H82" s="212"/>
      <c r="I82" s="213"/>
      <c r="J82" s="213"/>
      <c r="K82" s="214"/>
    </row>
    <row r="83" spans="1:11" s="136" customFormat="1" x14ac:dyDescent="0.25">
      <c r="A83" s="99" t="s">
        <v>512</v>
      </c>
      <c r="B83" s="143" t="s">
        <v>499</v>
      </c>
      <c r="C83" s="144"/>
      <c r="D83" s="144"/>
      <c r="E83" s="144"/>
      <c r="F83" s="144"/>
      <c r="G83" s="145"/>
      <c r="H83" s="212"/>
      <c r="I83" s="213"/>
      <c r="J83" s="213"/>
      <c r="K83" s="214"/>
    </row>
    <row r="84" spans="1:11" s="136" customFormat="1" x14ac:dyDescent="0.25">
      <c r="A84" s="99" t="s">
        <v>513</v>
      </c>
      <c r="B84" s="209" t="s">
        <v>461</v>
      </c>
      <c r="C84" s="210"/>
      <c r="D84" s="210"/>
      <c r="E84" s="210"/>
      <c r="F84" s="210"/>
      <c r="G84" s="211"/>
      <c r="H84" s="212"/>
      <c r="I84" s="213"/>
      <c r="J84" s="213"/>
      <c r="K84" s="214"/>
    </row>
    <row r="85" spans="1:11" s="136" customFormat="1" x14ac:dyDescent="0.25">
      <c r="A85" s="99" t="s">
        <v>514</v>
      </c>
      <c r="B85" s="209" t="s">
        <v>462</v>
      </c>
      <c r="C85" s="210"/>
      <c r="D85" s="210"/>
      <c r="E85" s="210"/>
      <c r="F85" s="210"/>
      <c r="G85" s="211"/>
      <c r="H85" s="212"/>
      <c r="I85" s="213"/>
      <c r="J85" s="213"/>
      <c r="K85" s="214"/>
    </row>
    <row r="86" spans="1:11" s="136" customFormat="1" x14ac:dyDescent="0.25">
      <c r="A86" s="49" t="s">
        <v>610</v>
      </c>
      <c r="B86" s="224" t="s">
        <v>583</v>
      </c>
      <c r="C86" s="225"/>
      <c r="D86" s="225"/>
      <c r="E86" s="225"/>
      <c r="F86" s="225"/>
      <c r="G86" s="225"/>
      <c r="H86" s="225"/>
      <c r="I86" s="225"/>
      <c r="J86" s="225"/>
      <c r="K86" s="226"/>
    </row>
    <row r="87" spans="1:11" s="14" customFormat="1" x14ac:dyDescent="0.25">
      <c r="A87" s="67" t="s">
        <v>611</v>
      </c>
      <c r="B87" s="227" t="s">
        <v>584</v>
      </c>
      <c r="C87" s="228"/>
      <c r="D87" s="228"/>
      <c r="E87" s="228"/>
      <c r="F87" s="228"/>
      <c r="G87" s="229"/>
      <c r="H87" s="65" t="s">
        <v>460</v>
      </c>
      <c r="I87" s="66">
        <f>I42+I53+I66+I79</f>
        <v>0</v>
      </c>
      <c r="J87" s="66">
        <f>J42+J53+J66+J79</f>
        <v>0</v>
      </c>
      <c r="K87" s="66">
        <f>K43+K54+K67+K80</f>
        <v>0</v>
      </c>
    </row>
    <row r="88" spans="1:11" s="51" customFormat="1" x14ac:dyDescent="0.25">
      <c r="A88" s="67" t="s">
        <v>612</v>
      </c>
      <c r="B88" s="219" t="s">
        <v>459</v>
      </c>
      <c r="C88" s="220"/>
      <c r="D88" s="220"/>
      <c r="E88" s="220"/>
      <c r="F88" s="220"/>
      <c r="G88" s="221"/>
      <c r="H88" s="3" t="s">
        <v>460</v>
      </c>
      <c r="I88" s="3" t="s">
        <v>460</v>
      </c>
      <c r="J88" s="3" t="s">
        <v>460</v>
      </c>
      <c r="K88" s="97">
        <f>K43+K54+K67+K80</f>
        <v>0</v>
      </c>
    </row>
    <row r="89" spans="1:11" s="51" customFormat="1" x14ac:dyDescent="0.25">
      <c r="A89" s="67" t="s">
        <v>613</v>
      </c>
      <c r="B89" s="75" t="s">
        <v>502</v>
      </c>
      <c r="C89" s="76"/>
      <c r="D89" s="76"/>
      <c r="E89" s="76"/>
      <c r="F89" s="76"/>
      <c r="G89" s="76"/>
      <c r="H89" s="222">
        <f>H90+H91+H92+H93</f>
        <v>0</v>
      </c>
      <c r="I89" s="223"/>
      <c r="J89" s="223"/>
      <c r="K89" s="223"/>
    </row>
    <row r="90" spans="1:11" s="51" customFormat="1" x14ac:dyDescent="0.25">
      <c r="A90" s="67" t="s">
        <v>614</v>
      </c>
      <c r="B90" s="94" t="s">
        <v>472</v>
      </c>
      <c r="C90" s="95"/>
      <c r="D90" s="95"/>
      <c r="E90" s="95"/>
      <c r="F90" s="95"/>
      <c r="G90" s="96"/>
      <c r="H90" s="222">
        <f>H56+H69+H82</f>
        <v>0</v>
      </c>
      <c r="I90" s="223"/>
      <c r="J90" s="223"/>
      <c r="K90" s="223"/>
    </row>
    <row r="91" spans="1:11" s="51" customFormat="1" x14ac:dyDescent="0.25">
      <c r="A91" s="67" t="s">
        <v>615</v>
      </c>
      <c r="B91" s="94" t="s">
        <v>499</v>
      </c>
      <c r="C91" s="95"/>
      <c r="D91" s="95"/>
      <c r="E91" s="95"/>
      <c r="F91" s="95"/>
      <c r="G91" s="96"/>
      <c r="H91" s="222">
        <f>H57+H70+H83</f>
        <v>0</v>
      </c>
      <c r="I91" s="223"/>
      <c r="J91" s="223"/>
      <c r="K91" s="223"/>
    </row>
    <row r="92" spans="1:11" s="51" customFormat="1" x14ac:dyDescent="0.25">
      <c r="A92" s="67" t="s">
        <v>616</v>
      </c>
      <c r="B92" s="219" t="s">
        <v>461</v>
      </c>
      <c r="C92" s="220"/>
      <c r="D92" s="220"/>
      <c r="E92" s="220"/>
      <c r="F92" s="220"/>
      <c r="G92" s="221"/>
      <c r="H92" s="222">
        <f>H45+H58+H71+H84</f>
        <v>0</v>
      </c>
      <c r="I92" s="223"/>
      <c r="J92" s="223"/>
      <c r="K92" s="223"/>
    </row>
    <row r="93" spans="1:11" s="51" customFormat="1" x14ac:dyDescent="0.25">
      <c r="A93" s="67" t="s">
        <v>617</v>
      </c>
      <c r="B93" s="219" t="s">
        <v>462</v>
      </c>
      <c r="C93" s="220"/>
      <c r="D93" s="220"/>
      <c r="E93" s="220"/>
      <c r="F93" s="220"/>
      <c r="G93" s="221"/>
      <c r="H93" s="222">
        <f>H46+H59+H72+H85</f>
        <v>0</v>
      </c>
      <c r="I93" s="223"/>
      <c r="J93" s="223"/>
      <c r="K93" s="223"/>
    </row>
    <row r="95" spans="1:11" x14ac:dyDescent="0.25">
      <c r="A95" s="101" t="s">
        <v>620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7"/>
  <sheetViews>
    <sheetView zoomScale="70" zoomScaleNormal="70" workbookViewId="0">
      <pane ySplit="5" topLeftCell="A6" activePane="bottomLeft" state="frozen"/>
      <selection pane="bottomLeft" activeCell="B6" sqref="B6:K6"/>
    </sheetView>
  </sheetViews>
  <sheetFormatPr defaultColWidth="8.85546875" defaultRowHeight="15" x14ac:dyDescent="0.25"/>
  <cols>
    <col min="1" max="1" width="7.42578125" style="133" customWidth="1"/>
    <col min="2" max="2" width="38.140625" style="133" customWidth="1"/>
    <col min="3" max="3" width="13.7109375" style="133" customWidth="1"/>
    <col min="4" max="5" width="12.7109375" style="133" customWidth="1"/>
    <col min="6" max="6" width="13.7109375" style="133" customWidth="1"/>
    <col min="7" max="7" width="12.140625" style="133" customWidth="1"/>
    <col min="8" max="8" width="11.140625" style="133" customWidth="1"/>
    <col min="9" max="9" width="11.7109375" style="133" customWidth="1"/>
    <col min="10" max="10" width="11.140625" style="133" hidden="1" customWidth="1"/>
    <col min="11" max="11" width="11.28515625" style="133" hidden="1" customWidth="1"/>
    <col min="12" max="12" width="11" style="133" customWidth="1"/>
    <col min="13" max="16384" width="8.85546875" style="133"/>
  </cols>
  <sheetData>
    <row r="1" spans="1:13" x14ac:dyDescent="0.25">
      <c r="A1" s="11" t="s">
        <v>171</v>
      </c>
      <c r="B1" s="231" t="s">
        <v>585</v>
      </c>
      <c r="C1" s="231"/>
      <c r="D1" s="231"/>
      <c r="E1" s="231"/>
      <c r="F1" s="231"/>
      <c r="G1" s="231"/>
      <c r="H1" s="231"/>
      <c r="I1" s="231"/>
      <c r="J1" s="231"/>
      <c r="K1" s="231"/>
      <c r="M1" s="56"/>
    </row>
    <row r="2" spans="1:13" x14ac:dyDescent="0.25">
      <c r="A2" s="12" t="s">
        <v>47</v>
      </c>
      <c r="B2" s="12" t="s">
        <v>48</v>
      </c>
      <c r="C2" s="12" t="s">
        <v>49</v>
      </c>
      <c r="D2" s="12" t="s">
        <v>50</v>
      </c>
      <c r="E2" s="12" t="s">
        <v>98</v>
      </c>
      <c r="F2" s="12" t="s">
        <v>99</v>
      </c>
      <c r="G2" s="12" t="s">
        <v>100</v>
      </c>
      <c r="H2" s="12" t="s">
        <v>101</v>
      </c>
      <c r="I2" s="12" t="s">
        <v>102</v>
      </c>
      <c r="J2" s="12" t="s">
        <v>103</v>
      </c>
      <c r="K2" s="12" t="s">
        <v>131</v>
      </c>
    </row>
    <row r="3" spans="1:13" ht="17.45" customHeight="1" x14ac:dyDescent="0.25">
      <c r="A3" s="232" t="s">
        <v>104</v>
      </c>
      <c r="B3" s="232" t="s">
        <v>105</v>
      </c>
      <c r="C3" s="187" t="str">
        <f>'4'!C3</f>
        <v>Ataskaitiniai metai - 1899</v>
      </c>
      <c r="D3" s="232" t="s">
        <v>106</v>
      </c>
      <c r="E3" s="232"/>
      <c r="F3" s="232"/>
      <c r="G3" s="232" t="s">
        <v>107</v>
      </c>
      <c r="H3" s="232"/>
      <c r="I3" s="232"/>
      <c r="J3" s="232"/>
      <c r="K3" s="232"/>
    </row>
    <row r="4" spans="1:13" x14ac:dyDescent="0.25">
      <c r="A4" s="232"/>
      <c r="B4" s="232"/>
      <c r="C4" s="188"/>
      <c r="D4" s="98" t="s">
        <v>619</v>
      </c>
      <c r="E4" s="98" t="s">
        <v>109</v>
      </c>
      <c r="F4" s="98" t="s">
        <v>110</v>
      </c>
      <c r="G4" s="98" t="s">
        <v>108</v>
      </c>
      <c r="H4" s="98" t="s">
        <v>109</v>
      </c>
      <c r="I4" s="98" t="s">
        <v>110</v>
      </c>
      <c r="J4" s="98" t="s">
        <v>111</v>
      </c>
      <c r="K4" s="98" t="s">
        <v>112</v>
      </c>
    </row>
    <row r="5" spans="1:13" ht="24" customHeight="1" x14ac:dyDescent="0.25">
      <c r="A5" s="232"/>
      <c r="B5" s="232"/>
      <c r="C5" s="189"/>
      <c r="D5" s="98">
        <f>'4'!D5</f>
        <v>1900</v>
      </c>
      <c r="E5" s="98">
        <f>'4'!E5</f>
        <v>0</v>
      </c>
      <c r="F5" s="98">
        <f>'4'!F5</f>
        <v>0</v>
      </c>
      <c r="G5" s="98">
        <f>'4'!G5</f>
        <v>1901</v>
      </c>
      <c r="H5" s="98">
        <f>'4'!H5</f>
        <v>1902</v>
      </c>
      <c r="I5" s="98">
        <f>'4'!I5</f>
        <v>1903</v>
      </c>
      <c r="J5" s="98" t="str">
        <f>'4'!J5</f>
        <v>-</v>
      </c>
      <c r="K5" s="98" t="str">
        <f>'4'!K5</f>
        <v>-</v>
      </c>
    </row>
    <row r="6" spans="1:13" x14ac:dyDescent="0.25">
      <c r="A6" s="146"/>
      <c r="B6" s="233" t="s">
        <v>172</v>
      </c>
      <c r="C6" s="233"/>
      <c r="D6" s="233"/>
      <c r="E6" s="233"/>
      <c r="F6" s="233"/>
      <c r="G6" s="233"/>
      <c r="H6" s="233"/>
      <c r="I6" s="233"/>
      <c r="J6" s="233"/>
      <c r="K6" s="233"/>
    </row>
    <row r="7" spans="1:13" s="14" customFormat="1" x14ac:dyDescent="0.25">
      <c r="A7" s="15"/>
      <c r="B7" s="16" t="s">
        <v>173</v>
      </c>
      <c r="C7" s="22">
        <f>SUM(C8,C25,C43)</f>
        <v>0</v>
      </c>
      <c r="D7" s="22">
        <f t="shared" ref="D7:K7" si="0">SUM(D8,D25,D43)</f>
        <v>0</v>
      </c>
      <c r="E7" s="22">
        <f t="shared" si="0"/>
        <v>0</v>
      </c>
      <c r="F7" s="22">
        <f t="shared" si="0"/>
        <v>0</v>
      </c>
      <c r="G7" s="22">
        <f t="shared" si="0"/>
        <v>0</v>
      </c>
      <c r="H7" s="22">
        <f t="shared" si="0"/>
        <v>0</v>
      </c>
      <c r="I7" s="22">
        <f t="shared" si="0"/>
        <v>0</v>
      </c>
      <c r="J7" s="22">
        <f t="shared" si="0"/>
        <v>0</v>
      </c>
      <c r="K7" s="22">
        <f t="shared" si="0"/>
        <v>0</v>
      </c>
    </row>
    <row r="8" spans="1:13" s="14" customFormat="1" x14ac:dyDescent="0.25">
      <c r="A8" s="7" t="s">
        <v>174</v>
      </c>
      <c r="B8" s="8" t="s">
        <v>175</v>
      </c>
      <c r="C8" s="23">
        <f>SUM(C9,C10,C19,C20,C21)</f>
        <v>0</v>
      </c>
      <c r="D8" s="23">
        <f t="shared" ref="D8:I8" si="1">SUM(D9,D10,D19,D20,D21)</f>
        <v>0</v>
      </c>
      <c r="E8" s="23">
        <f t="shared" si="1"/>
        <v>0</v>
      </c>
      <c r="F8" s="23">
        <f t="shared" si="1"/>
        <v>0</v>
      </c>
      <c r="G8" s="23">
        <f t="shared" si="1"/>
        <v>0</v>
      </c>
      <c r="H8" s="23">
        <f t="shared" si="1"/>
        <v>0</v>
      </c>
      <c r="I8" s="23">
        <f t="shared" si="1"/>
        <v>0</v>
      </c>
      <c r="J8" s="23">
        <f t="shared" ref="J8:K8" si="2">SUM(J9,J10,J19,J21)</f>
        <v>0</v>
      </c>
      <c r="K8" s="23">
        <f t="shared" si="2"/>
        <v>0</v>
      </c>
    </row>
    <row r="9" spans="1:13" s="20" customFormat="1" x14ac:dyDescent="0.25">
      <c r="A9" s="18" t="s">
        <v>0</v>
      </c>
      <c r="B9" s="19" t="s">
        <v>176</v>
      </c>
      <c r="C9" s="68"/>
      <c r="D9" s="68"/>
      <c r="E9" s="68"/>
      <c r="F9" s="68"/>
      <c r="G9" s="68"/>
      <c r="H9" s="68"/>
      <c r="I9" s="68"/>
      <c r="J9" s="68"/>
      <c r="K9" s="68"/>
      <c r="M9" s="56"/>
    </row>
    <row r="10" spans="1:13" s="20" customFormat="1" x14ac:dyDescent="0.25">
      <c r="A10" s="18" t="s">
        <v>45</v>
      </c>
      <c r="B10" s="19" t="s">
        <v>181</v>
      </c>
      <c r="C10" s="24">
        <f>SUM(C11:C18)</f>
        <v>0</v>
      </c>
      <c r="D10" s="24">
        <f t="shared" ref="D10:K10" si="3">SUM(D11:D18)</f>
        <v>0</v>
      </c>
      <c r="E10" s="24">
        <f t="shared" si="3"/>
        <v>0</v>
      </c>
      <c r="F10" s="24">
        <f t="shared" si="3"/>
        <v>0</v>
      </c>
      <c r="G10" s="24">
        <f t="shared" si="3"/>
        <v>0</v>
      </c>
      <c r="H10" s="24">
        <f t="shared" si="3"/>
        <v>0</v>
      </c>
      <c r="I10" s="24">
        <f t="shared" si="3"/>
        <v>0</v>
      </c>
      <c r="J10" s="24">
        <f t="shared" si="3"/>
        <v>0</v>
      </c>
      <c r="K10" s="24">
        <f t="shared" si="3"/>
        <v>0</v>
      </c>
    </row>
    <row r="11" spans="1:13" x14ac:dyDescent="0.25">
      <c r="A11" s="5" t="s">
        <v>55</v>
      </c>
      <c r="B11" s="6" t="s">
        <v>128</v>
      </c>
      <c r="C11" s="26">
        <f>'4'!C86</f>
        <v>0</v>
      </c>
      <c r="D11" s="26">
        <f>'4'!D86</f>
        <v>0</v>
      </c>
      <c r="E11" s="26">
        <f>'4'!E86</f>
        <v>0</v>
      </c>
      <c r="F11" s="26">
        <f>'4'!F86</f>
        <v>0</v>
      </c>
      <c r="G11" s="26">
        <f>'4'!G86</f>
        <v>0</v>
      </c>
      <c r="H11" s="26">
        <f>'4'!H86</f>
        <v>0</v>
      </c>
      <c r="I11" s="26">
        <f>'4'!I86</f>
        <v>0</v>
      </c>
      <c r="J11" s="26">
        <f>'4'!J86</f>
        <v>0</v>
      </c>
      <c r="K11" s="26">
        <f>'4'!K86</f>
        <v>0</v>
      </c>
    </row>
    <row r="12" spans="1:13" x14ac:dyDescent="0.25">
      <c r="A12" s="5" t="s">
        <v>74</v>
      </c>
      <c r="B12" s="6" t="s">
        <v>129</v>
      </c>
      <c r="C12" s="26">
        <f>'4'!C96</f>
        <v>0</v>
      </c>
      <c r="D12" s="26">
        <f>'4'!D96</f>
        <v>0</v>
      </c>
      <c r="E12" s="26">
        <f>'4'!E96</f>
        <v>0</v>
      </c>
      <c r="F12" s="26">
        <f>'4'!F96</f>
        <v>0</v>
      </c>
      <c r="G12" s="26">
        <f>'4'!G96</f>
        <v>0</v>
      </c>
      <c r="H12" s="26">
        <f>'4'!H96</f>
        <v>0</v>
      </c>
      <c r="I12" s="26">
        <f>'4'!I96</f>
        <v>0</v>
      </c>
      <c r="J12" s="26">
        <f>'4'!J96</f>
        <v>0</v>
      </c>
      <c r="K12" s="26">
        <f>'4'!K96</f>
        <v>0</v>
      </c>
    </row>
    <row r="13" spans="1:13" x14ac:dyDescent="0.25">
      <c r="A13" s="5" t="s">
        <v>182</v>
      </c>
      <c r="B13" s="6" t="s">
        <v>183</v>
      </c>
      <c r="C13" s="26">
        <f>'4'!C106</f>
        <v>0</v>
      </c>
      <c r="D13" s="26">
        <f>'4'!D106</f>
        <v>0</v>
      </c>
      <c r="E13" s="26">
        <f>'4'!E106</f>
        <v>0</v>
      </c>
      <c r="F13" s="26">
        <f>'4'!F106</f>
        <v>0</v>
      </c>
      <c r="G13" s="26">
        <f>'4'!G106</f>
        <v>0</v>
      </c>
      <c r="H13" s="26">
        <f>'4'!H106</f>
        <v>0</v>
      </c>
      <c r="I13" s="26">
        <f>'4'!I106</f>
        <v>0</v>
      </c>
      <c r="J13" s="26">
        <f>'4'!J106</f>
        <v>0</v>
      </c>
      <c r="K13" s="26">
        <f>'4'!K106</f>
        <v>0</v>
      </c>
    </row>
    <row r="14" spans="1:13" x14ac:dyDescent="0.25">
      <c r="A14" s="5" t="s">
        <v>184</v>
      </c>
      <c r="B14" s="6" t="s">
        <v>130</v>
      </c>
      <c r="C14" s="26">
        <f>'4'!C116</f>
        <v>0</v>
      </c>
      <c r="D14" s="26">
        <f>'4'!D116</f>
        <v>0</v>
      </c>
      <c r="E14" s="26">
        <f>'4'!E116</f>
        <v>0</v>
      </c>
      <c r="F14" s="26">
        <f>'4'!F116</f>
        <v>0</v>
      </c>
      <c r="G14" s="26">
        <f>'4'!G116</f>
        <v>0</v>
      </c>
      <c r="H14" s="26">
        <f>'4'!H116</f>
        <v>0</v>
      </c>
      <c r="I14" s="26">
        <f>'4'!I116</f>
        <v>0</v>
      </c>
      <c r="J14" s="26">
        <f>'4'!J116</f>
        <v>0</v>
      </c>
      <c r="K14" s="26">
        <f>'4'!K116</f>
        <v>0</v>
      </c>
    </row>
    <row r="15" spans="1:13" x14ac:dyDescent="0.25">
      <c r="A15" s="5" t="s">
        <v>185</v>
      </c>
      <c r="B15" s="6" t="s">
        <v>635</v>
      </c>
      <c r="C15" s="26">
        <f>'4'!C126</f>
        <v>0</v>
      </c>
      <c r="D15" s="26">
        <f>'4'!D126</f>
        <v>0</v>
      </c>
      <c r="E15" s="26">
        <f>'4'!E126</f>
        <v>0</v>
      </c>
      <c r="F15" s="26">
        <f>'4'!F126</f>
        <v>0</v>
      </c>
      <c r="G15" s="26">
        <f>'4'!G126</f>
        <v>0</v>
      </c>
      <c r="H15" s="26">
        <f>'4'!H126</f>
        <v>0</v>
      </c>
      <c r="I15" s="26">
        <f>'4'!I126</f>
        <v>0</v>
      </c>
      <c r="J15" s="26">
        <f>'4'!J126</f>
        <v>0</v>
      </c>
      <c r="K15" s="26">
        <f>'4'!K126</f>
        <v>0</v>
      </c>
    </row>
    <row r="16" spans="1:13" x14ac:dyDescent="0.25">
      <c r="A16" s="5" t="s">
        <v>186</v>
      </c>
      <c r="B16" s="6" t="s">
        <v>668</v>
      </c>
      <c r="C16" s="26">
        <f>+'4'!C130</f>
        <v>0</v>
      </c>
      <c r="D16" s="26">
        <f>+'4'!D130</f>
        <v>0</v>
      </c>
      <c r="E16" s="26">
        <f>+'4'!E130</f>
        <v>0</v>
      </c>
      <c r="F16" s="26">
        <f>+'4'!F130</f>
        <v>0</v>
      </c>
      <c r="G16" s="26">
        <f>+'4'!G130</f>
        <v>0</v>
      </c>
      <c r="H16" s="26">
        <f>+'4'!H130</f>
        <v>0</v>
      </c>
      <c r="I16" s="26">
        <f>+'4'!I130</f>
        <v>0</v>
      </c>
      <c r="J16" s="26">
        <f>+'4'!J130</f>
        <v>0</v>
      </c>
      <c r="K16" s="26">
        <f>+'4'!K130</f>
        <v>0</v>
      </c>
    </row>
    <row r="17" spans="1:13" x14ac:dyDescent="0.25">
      <c r="A17" s="5" t="s">
        <v>694</v>
      </c>
      <c r="B17" s="6" t="s">
        <v>667</v>
      </c>
      <c r="C17" s="26">
        <f>+'4'!C140</f>
        <v>0</v>
      </c>
      <c r="D17" s="26">
        <f>+'4'!D140</f>
        <v>0</v>
      </c>
      <c r="E17" s="26">
        <f>+'4'!E140</f>
        <v>0</v>
      </c>
      <c r="F17" s="26">
        <f>+'4'!F140</f>
        <v>0</v>
      </c>
      <c r="G17" s="26">
        <f>+'4'!G140</f>
        <v>0</v>
      </c>
      <c r="H17" s="26">
        <f>+'4'!H140</f>
        <v>0</v>
      </c>
      <c r="I17" s="26">
        <f>+'4'!I140</f>
        <v>0</v>
      </c>
      <c r="J17" s="26">
        <f>+'4'!J140</f>
        <v>0</v>
      </c>
      <c r="K17" s="26">
        <f>+'4'!K140</f>
        <v>0</v>
      </c>
    </row>
    <row r="18" spans="1:13" x14ac:dyDescent="0.25">
      <c r="A18" s="5" t="s">
        <v>695</v>
      </c>
      <c r="B18" s="6" t="s">
        <v>187</v>
      </c>
      <c r="C18" s="25"/>
      <c r="D18" s="25"/>
      <c r="E18" s="25"/>
      <c r="F18" s="25"/>
      <c r="G18" s="25"/>
      <c r="H18" s="25"/>
      <c r="I18" s="25"/>
      <c r="J18" s="25"/>
      <c r="K18" s="25"/>
      <c r="M18" s="56"/>
    </row>
    <row r="19" spans="1:13" s="20" customFormat="1" x14ac:dyDescent="0.25">
      <c r="A19" s="18" t="s">
        <v>79</v>
      </c>
      <c r="B19" s="19" t="s">
        <v>188</v>
      </c>
      <c r="C19" s="68"/>
      <c r="D19" s="68"/>
      <c r="E19" s="68"/>
      <c r="F19" s="68"/>
      <c r="G19" s="68"/>
      <c r="H19" s="68"/>
      <c r="I19" s="68"/>
      <c r="J19" s="68"/>
      <c r="K19" s="68"/>
      <c r="M19" s="56"/>
    </row>
    <row r="20" spans="1:13" s="20" customFormat="1" x14ac:dyDescent="0.25">
      <c r="A20" s="18" t="s">
        <v>96</v>
      </c>
      <c r="B20" s="19" t="s">
        <v>721</v>
      </c>
      <c r="C20" s="68"/>
      <c r="D20" s="68"/>
      <c r="E20" s="68"/>
      <c r="F20" s="68"/>
      <c r="G20" s="68"/>
      <c r="H20" s="68"/>
      <c r="I20" s="68"/>
      <c r="J20" s="68"/>
      <c r="K20" s="68"/>
      <c r="M20" s="56"/>
    </row>
    <row r="21" spans="1:13" s="20" customFormat="1" x14ac:dyDescent="0.25">
      <c r="A21" s="18" t="s">
        <v>133</v>
      </c>
      <c r="B21" s="19" t="s">
        <v>190</v>
      </c>
      <c r="C21" s="24">
        <f>SUM(C22:C24)</f>
        <v>0</v>
      </c>
      <c r="D21" s="24">
        <f t="shared" ref="D21:K21" si="4">SUM(D22:D24)</f>
        <v>0</v>
      </c>
      <c r="E21" s="24">
        <f t="shared" si="4"/>
        <v>0</v>
      </c>
      <c r="F21" s="24">
        <f t="shared" si="4"/>
        <v>0</v>
      </c>
      <c r="G21" s="24">
        <f t="shared" si="4"/>
        <v>0</v>
      </c>
      <c r="H21" s="24">
        <f t="shared" si="4"/>
        <v>0</v>
      </c>
      <c r="I21" s="24">
        <f t="shared" si="4"/>
        <v>0</v>
      </c>
      <c r="J21" s="24">
        <f t="shared" si="4"/>
        <v>0</v>
      </c>
      <c r="K21" s="24">
        <f t="shared" si="4"/>
        <v>0</v>
      </c>
    </row>
    <row r="22" spans="1:13" x14ac:dyDescent="0.25">
      <c r="A22" s="5" t="s">
        <v>134</v>
      </c>
      <c r="B22" s="6" t="s">
        <v>191</v>
      </c>
      <c r="C22" s="25"/>
      <c r="D22" s="25"/>
      <c r="E22" s="25"/>
      <c r="F22" s="25"/>
      <c r="G22" s="25"/>
      <c r="H22" s="25"/>
      <c r="I22" s="25"/>
      <c r="J22" s="25"/>
      <c r="K22" s="25"/>
    </row>
    <row r="23" spans="1:13" x14ac:dyDescent="0.25">
      <c r="A23" s="5" t="s">
        <v>141</v>
      </c>
      <c r="B23" s="6" t="s">
        <v>192</v>
      </c>
      <c r="C23" s="25"/>
      <c r="D23" s="25"/>
      <c r="E23" s="25"/>
      <c r="F23" s="25"/>
      <c r="G23" s="25"/>
      <c r="H23" s="25"/>
      <c r="I23" s="25"/>
      <c r="J23" s="25"/>
      <c r="K23" s="25"/>
    </row>
    <row r="24" spans="1:13" x14ac:dyDescent="0.25">
      <c r="A24" s="5" t="s">
        <v>160</v>
      </c>
      <c r="B24" s="6" t="s">
        <v>193</v>
      </c>
      <c r="C24" s="25"/>
      <c r="D24" s="25"/>
      <c r="E24" s="25"/>
      <c r="F24" s="25"/>
      <c r="G24" s="25"/>
      <c r="H24" s="25"/>
      <c r="I24" s="25"/>
      <c r="J24" s="25"/>
      <c r="K24" s="25"/>
    </row>
    <row r="25" spans="1:13" s="14" customFormat="1" x14ac:dyDescent="0.25">
      <c r="A25" s="7" t="s">
        <v>194</v>
      </c>
      <c r="B25" s="8" t="s">
        <v>195</v>
      </c>
      <c r="C25" s="23">
        <f>SUM(C26,C34,C39,C42)</f>
        <v>0</v>
      </c>
      <c r="D25" s="23">
        <f t="shared" ref="D25:K25" si="5">SUM(D26,D34,D39,D42)</f>
        <v>0</v>
      </c>
      <c r="E25" s="23">
        <f t="shared" si="5"/>
        <v>0</v>
      </c>
      <c r="F25" s="23">
        <f t="shared" si="5"/>
        <v>0</v>
      </c>
      <c r="G25" s="23">
        <f t="shared" si="5"/>
        <v>0</v>
      </c>
      <c r="H25" s="23">
        <f t="shared" si="5"/>
        <v>0</v>
      </c>
      <c r="I25" s="23">
        <f t="shared" si="5"/>
        <v>0</v>
      </c>
      <c r="J25" s="23">
        <f t="shared" si="5"/>
        <v>0</v>
      </c>
      <c r="K25" s="23">
        <f t="shared" si="5"/>
        <v>0</v>
      </c>
    </row>
    <row r="26" spans="1:13" s="20" customFormat="1" x14ac:dyDescent="0.25">
      <c r="A26" s="18" t="s">
        <v>0</v>
      </c>
      <c r="B26" s="19" t="s">
        <v>196</v>
      </c>
      <c r="C26" s="24">
        <f>SUM(C27:C33)</f>
        <v>0</v>
      </c>
      <c r="D26" s="24">
        <f t="shared" ref="D26:K26" si="6">SUM(D27:D33)</f>
        <v>0</v>
      </c>
      <c r="E26" s="24">
        <f t="shared" si="6"/>
        <v>0</v>
      </c>
      <c r="F26" s="24">
        <f t="shared" si="6"/>
        <v>0</v>
      </c>
      <c r="G26" s="24">
        <f t="shared" si="6"/>
        <v>0</v>
      </c>
      <c r="H26" s="24">
        <f t="shared" si="6"/>
        <v>0</v>
      </c>
      <c r="I26" s="24">
        <f t="shared" si="6"/>
        <v>0</v>
      </c>
      <c r="J26" s="24">
        <f t="shared" si="6"/>
        <v>0</v>
      </c>
      <c r="K26" s="24">
        <f t="shared" si="6"/>
        <v>0</v>
      </c>
    </row>
    <row r="27" spans="1:13" ht="30" x14ac:dyDescent="0.25">
      <c r="A27" s="5" t="s">
        <v>2</v>
      </c>
      <c r="B27" s="6" t="s">
        <v>197</v>
      </c>
      <c r="C27" s="25"/>
      <c r="D27" s="25"/>
      <c r="E27" s="25"/>
      <c r="F27" s="25"/>
      <c r="G27" s="25"/>
      <c r="H27" s="25"/>
      <c r="I27" s="25"/>
      <c r="J27" s="25"/>
      <c r="K27" s="25"/>
    </row>
    <row r="28" spans="1:13" x14ac:dyDescent="0.25">
      <c r="A28" s="5" t="s">
        <v>19</v>
      </c>
      <c r="B28" s="6" t="s">
        <v>198</v>
      </c>
      <c r="C28" s="25"/>
      <c r="D28" s="25"/>
      <c r="E28" s="25"/>
      <c r="F28" s="25"/>
      <c r="G28" s="25"/>
      <c r="H28" s="25"/>
      <c r="I28" s="25"/>
      <c r="J28" s="25"/>
      <c r="K28" s="25"/>
    </row>
    <row r="29" spans="1:13" x14ac:dyDescent="0.25">
      <c r="A29" s="5" t="s">
        <v>35</v>
      </c>
      <c r="B29" s="6" t="s">
        <v>199</v>
      </c>
      <c r="C29" s="25"/>
      <c r="D29" s="25"/>
      <c r="E29" s="25"/>
      <c r="F29" s="25"/>
      <c r="G29" s="25"/>
      <c r="H29" s="25"/>
      <c r="I29" s="25"/>
      <c r="J29" s="25"/>
      <c r="K29" s="25"/>
    </row>
    <row r="30" spans="1:13" x14ac:dyDescent="0.25">
      <c r="A30" s="5" t="s">
        <v>177</v>
      </c>
      <c r="B30" s="6" t="s">
        <v>200</v>
      </c>
      <c r="C30" s="25"/>
      <c r="D30" s="25"/>
      <c r="E30" s="25"/>
      <c r="F30" s="25"/>
      <c r="G30" s="25"/>
      <c r="H30" s="25"/>
      <c r="I30" s="25"/>
      <c r="J30" s="25"/>
      <c r="K30" s="25"/>
    </row>
    <row r="31" spans="1:13" x14ac:dyDescent="0.25">
      <c r="A31" s="5" t="s">
        <v>178</v>
      </c>
      <c r="B31" s="6" t="s">
        <v>192</v>
      </c>
      <c r="C31" s="25"/>
      <c r="D31" s="25"/>
      <c r="E31" s="25"/>
      <c r="F31" s="25"/>
      <c r="G31" s="25"/>
      <c r="H31" s="25"/>
      <c r="I31" s="25"/>
      <c r="J31" s="25"/>
      <c r="K31" s="25"/>
    </row>
    <row r="32" spans="1:13" ht="30" x14ac:dyDescent="0.25">
      <c r="A32" s="5" t="s">
        <v>179</v>
      </c>
      <c r="B32" s="6" t="s">
        <v>201</v>
      </c>
      <c r="C32" s="25"/>
      <c r="D32" s="25"/>
      <c r="E32" s="25"/>
      <c r="F32" s="25"/>
      <c r="G32" s="25"/>
      <c r="H32" s="25"/>
      <c r="I32" s="25"/>
      <c r="J32" s="25"/>
      <c r="K32" s="25"/>
    </row>
    <row r="33" spans="1:13" x14ac:dyDescent="0.25">
      <c r="A33" s="5" t="s">
        <v>202</v>
      </c>
      <c r="B33" s="6" t="s">
        <v>180</v>
      </c>
      <c r="C33" s="25"/>
      <c r="D33" s="25"/>
      <c r="E33" s="25"/>
      <c r="F33" s="25"/>
      <c r="G33" s="25"/>
      <c r="H33" s="25"/>
      <c r="I33" s="25"/>
      <c r="J33" s="25"/>
      <c r="K33" s="25"/>
    </row>
    <row r="34" spans="1:13" s="20" customFormat="1" x14ac:dyDescent="0.25">
      <c r="A34" s="18" t="s">
        <v>45</v>
      </c>
      <c r="B34" s="19" t="s">
        <v>203</v>
      </c>
      <c r="C34" s="24">
        <f>SUM(C35:C38)</f>
        <v>0</v>
      </c>
      <c r="D34" s="24">
        <f t="shared" ref="D34:K34" si="7">SUM(D35:D38)</f>
        <v>0</v>
      </c>
      <c r="E34" s="24">
        <f t="shared" si="7"/>
        <v>0</v>
      </c>
      <c r="F34" s="24">
        <f t="shared" si="7"/>
        <v>0</v>
      </c>
      <c r="G34" s="24">
        <f t="shared" si="7"/>
        <v>0</v>
      </c>
      <c r="H34" s="24">
        <f t="shared" si="7"/>
        <v>0</v>
      </c>
      <c r="I34" s="24">
        <f t="shared" si="7"/>
        <v>0</v>
      </c>
      <c r="J34" s="24">
        <f t="shared" si="7"/>
        <v>0</v>
      </c>
      <c r="K34" s="24">
        <f t="shared" si="7"/>
        <v>0</v>
      </c>
    </row>
    <row r="35" spans="1:13" x14ac:dyDescent="0.25">
      <c r="A35" s="5" t="s">
        <v>55</v>
      </c>
      <c r="B35" s="6" t="s">
        <v>204</v>
      </c>
      <c r="C35" s="25"/>
      <c r="D35" s="25"/>
      <c r="E35" s="25"/>
      <c r="F35" s="25"/>
      <c r="G35" s="25"/>
      <c r="H35" s="25"/>
      <c r="I35" s="25"/>
      <c r="J35" s="25"/>
      <c r="K35" s="25"/>
    </row>
    <row r="36" spans="1:13" x14ac:dyDescent="0.25">
      <c r="A36" s="5" t="s">
        <v>74</v>
      </c>
      <c r="B36" s="6" t="s">
        <v>205</v>
      </c>
      <c r="C36" s="25"/>
      <c r="D36" s="25"/>
      <c r="E36" s="25"/>
      <c r="F36" s="25"/>
      <c r="G36" s="25"/>
      <c r="H36" s="25"/>
      <c r="I36" s="25"/>
      <c r="J36" s="25"/>
      <c r="K36" s="25"/>
    </row>
    <row r="37" spans="1:13" x14ac:dyDescent="0.25">
      <c r="A37" s="5" t="s">
        <v>182</v>
      </c>
      <c r="B37" s="6" t="s">
        <v>206</v>
      </c>
      <c r="C37" s="25"/>
      <c r="D37" s="25"/>
      <c r="E37" s="25"/>
      <c r="F37" s="25"/>
      <c r="G37" s="25"/>
      <c r="H37" s="25"/>
      <c r="I37" s="25"/>
      <c r="J37" s="25"/>
      <c r="K37" s="25"/>
    </row>
    <row r="38" spans="1:13" x14ac:dyDescent="0.25">
      <c r="A38" s="5" t="s">
        <v>184</v>
      </c>
      <c r="B38" s="6" t="s">
        <v>207</v>
      </c>
      <c r="C38" s="25"/>
      <c r="D38" s="25"/>
      <c r="E38" s="25"/>
      <c r="F38" s="25"/>
      <c r="G38" s="25"/>
      <c r="H38" s="25"/>
      <c r="I38" s="25"/>
      <c r="J38" s="25"/>
      <c r="K38" s="25"/>
    </row>
    <row r="39" spans="1:13" s="20" customFormat="1" x14ac:dyDescent="0.25">
      <c r="A39" s="18" t="s">
        <v>79</v>
      </c>
      <c r="B39" s="19" t="s">
        <v>323</v>
      </c>
      <c r="C39" s="24">
        <f>SUM(C40:C41)</f>
        <v>0</v>
      </c>
      <c r="D39" s="24">
        <f t="shared" ref="D39:K39" si="8">SUM(D40:D41)</f>
        <v>0</v>
      </c>
      <c r="E39" s="24">
        <f t="shared" si="8"/>
        <v>0</v>
      </c>
      <c r="F39" s="24">
        <f t="shared" si="8"/>
        <v>0</v>
      </c>
      <c r="G39" s="24">
        <f t="shared" si="8"/>
        <v>0</v>
      </c>
      <c r="H39" s="24">
        <f t="shared" si="8"/>
        <v>0</v>
      </c>
      <c r="I39" s="24">
        <f t="shared" si="8"/>
        <v>0</v>
      </c>
      <c r="J39" s="24">
        <f t="shared" si="8"/>
        <v>0</v>
      </c>
      <c r="K39" s="24">
        <f t="shared" si="8"/>
        <v>0</v>
      </c>
    </row>
    <row r="40" spans="1:13" x14ac:dyDescent="0.25">
      <c r="A40" s="5" t="s">
        <v>81</v>
      </c>
      <c r="B40" s="6" t="s">
        <v>189</v>
      </c>
      <c r="C40" s="25"/>
      <c r="D40" s="25"/>
      <c r="E40" s="25"/>
      <c r="F40" s="25"/>
      <c r="G40" s="25"/>
      <c r="H40" s="25"/>
      <c r="I40" s="25"/>
      <c r="J40" s="25"/>
      <c r="K40" s="25"/>
    </row>
    <row r="41" spans="1:13" x14ac:dyDescent="0.25">
      <c r="A41" s="5" t="s">
        <v>84</v>
      </c>
      <c r="B41" s="6" t="s">
        <v>208</v>
      </c>
      <c r="C41" s="25"/>
      <c r="D41" s="25"/>
      <c r="E41" s="25"/>
      <c r="F41" s="25"/>
      <c r="G41" s="25"/>
      <c r="H41" s="25"/>
      <c r="I41" s="25"/>
      <c r="J41" s="25"/>
      <c r="K41" s="25"/>
    </row>
    <row r="42" spans="1:13" s="20" customFormat="1" x14ac:dyDescent="0.25">
      <c r="A42" s="18" t="s">
        <v>96</v>
      </c>
      <c r="B42" s="19" t="s">
        <v>209</v>
      </c>
      <c r="C42" s="25"/>
      <c r="D42" s="25"/>
      <c r="E42" s="25"/>
      <c r="F42" s="25"/>
      <c r="G42" s="25"/>
      <c r="H42" s="25"/>
      <c r="I42" s="25"/>
      <c r="J42" s="25"/>
      <c r="K42" s="25"/>
    </row>
    <row r="43" spans="1:13" s="14" customFormat="1" ht="30" x14ac:dyDescent="0.25">
      <c r="A43" s="7" t="s">
        <v>210</v>
      </c>
      <c r="B43" s="8" t="s">
        <v>211</v>
      </c>
      <c r="C43" s="37"/>
      <c r="D43" s="37"/>
      <c r="E43" s="37"/>
      <c r="F43" s="37"/>
      <c r="G43" s="37"/>
      <c r="H43" s="37"/>
      <c r="I43" s="37"/>
      <c r="J43" s="37"/>
      <c r="K43" s="37"/>
    </row>
    <row r="44" spans="1:13" s="14" customFormat="1" ht="15.75" customHeight="1" x14ac:dyDescent="0.25">
      <c r="A44" s="15"/>
      <c r="B44" s="16" t="s">
        <v>212</v>
      </c>
      <c r="C44" s="22">
        <f t="shared" ref="C44:K44" si="9">SUM(C45,C52,C53,C54,C67)</f>
        <v>0</v>
      </c>
      <c r="D44" s="22">
        <f t="shared" si="9"/>
        <v>0</v>
      </c>
      <c r="E44" s="22">
        <f t="shared" si="9"/>
        <v>0</v>
      </c>
      <c r="F44" s="22">
        <f t="shared" si="9"/>
        <v>0</v>
      </c>
      <c r="G44" s="22">
        <f t="shared" si="9"/>
        <v>0</v>
      </c>
      <c r="H44" s="22">
        <f t="shared" si="9"/>
        <v>0</v>
      </c>
      <c r="I44" s="22">
        <f t="shared" si="9"/>
        <v>0</v>
      </c>
      <c r="J44" s="22">
        <f t="shared" si="9"/>
        <v>0</v>
      </c>
      <c r="K44" s="22">
        <f t="shared" si="9"/>
        <v>0</v>
      </c>
    </row>
    <row r="45" spans="1:13" s="14" customFormat="1" x14ac:dyDescent="0.25">
      <c r="A45" s="7" t="s">
        <v>213</v>
      </c>
      <c r="B45" s="8" t="s">
        <v>214</v>
      </c>
      <c r="C45" s="69">
        <f>+C46+C49</f>
        <v>0</v>
      </c>
      <c r="D45" s="69">
        <f t="shared" ref="D45:K45" si="10">+D46+D49</f>
        <v>0</v>
      </c>
      <c r="E45" s="69">
        <f t="shared" si="10"/>
        <v>0</v>
      </c>
      <c r="F45" s="69">
        <f t="shared" si="10"/>
        <v>0</v>
      </c>
      <c r="G45" s="69">
        <f t="shared" si="10"/>
        <v>0</v>
      </c>
      <c r="H45" s="69">
        <f t="shared" si="10"/>
        <v>0</v>
      </c>
      <c r="I45" s="69">
        <f t="shared" si="10"/>
        <v>0</v>
      </c>
      <c r="J45" s="69">
        <f t="shared" si="10"/>
        <v>0</v>
      </c>
      <c r="K45" s="69">
        <f t="shared" si="10"/>
        <v>0</v>
      </c>
      <c r="M45" s="57"/>
    </row>
    <row r="46" spans="1:13" s="20" customFormat="1" x14ac:dyDescent="0.25">
      <c r="A46" s="18" t="s">
        <v>215</v>
      </c>
      <c r="B46" s="19" t="s">
        <v>216</v>
      </c>
      <c r="C46" s="70">
        <f>SUM(C47:C48)</f>
        <v>0</v>
      </c>
      <c r="D46" s="70">
        <f>SUM(D47:D48)</f>
        <v>0</v>
      </c>
      <c r="E46" s="70">
        <f t="shared" ref="E46:K46" si="11">SUM(E47:E48)</f>
        <v>0</v>
      </c>
      <c r="F46" s="70">
        <f t="shared" si="11"/>
        <v>0</v>
      </c>
      <c r="G46" s="70">
        <f t="shared" si="11"/>
        <v>0</v>
      </c>
      <c r="H46" s="70">
        <f t="shared" si="11"/>
        <v>0</v>
      </c>
      <c r="I46" s="70">
        <f t="shared" si="11"/>
        <v>0</v>
      </c>
      <c r="J46" s="70">
        <f t="shared" si="11"/>
        <v>0</v>
      </c>
      <c r="K46" s="70">
        <f t="shared" si="11"/>
        <v>0</v>
      </c>
    </row>
    <row r="47" spans="1:13" ht="30" x14ac:dyDescent="0.25">
      <c r="A47" s="5" t="s">
        <v>2</v>
      </c>
      <c r="B47" s="6" t="s">
        <v>217</v>
      </c>
      <c r="C47" s="25"/>
      <c r="D47" s="25"/>
      <c r="E47" s="25"/>
      <c r="F47" s="25"/>
      <c r="G47" s="25"/>
      <c r="H47" s="25"/>
      <c r="I47" s="25"/>
      <c r="J47" s="25"/>
      <c r="K47" s="25"/>
    </row>
    <row r="48" spans="1:13" s="20" customFormat="1" x14ac:dyDescent="0.25">
      <c r="A48" s="6" t="s">
        <v>19</v>
      </c>
      <c r="B48" s="6" t="s">
        <v>562</v>
      </c>
      <c r="C48" s="25"/>
      <c r="D48" s="25"/>
      <c r="E48" s="25"/>
      <c r="F48" s="25"/>
      <c r="G48" s="25"/>
      <c r="H48" s="25"/>
      <c r="I48" s="25"/>
      <c r="J48" s="25"/>
      <c r="K48" s="25"/>
    </row>
    <row r="49" spans="1:13" s="20" customFormat="1" ht="15.75" customHeight="1" x14ac:dyDescent="0.25">
      <c r="A49" s="18" t="s">
        <v>45</v>
      </c>
      <c r="B49" s="19" t="s">
        <v>218</v>
      </c>
      <c r="C49" s="24">
        <f>SUM(C50:C51)</f>
        <v>0</v>
      </c>
      <c r="D49" s="24">
        <f t="shared" ref="D49:K49" si="12">SUM(D50:D51)</f>
        <v>0</v>
      </c>
      <c r="E49" s="24">
        <f t="shared" si="12"/>
        <v>0</v>
      </c>
      <c r="F49" s="24">
        <f t="shared" si="12"/>
        <v>0</v>
      </c>
      <c r="G49" s="24">
        <f t="shared" si="12"/>
        <v>0</v>
      </c>
      <c r="H49" s="24">
        <f t="shared" si="12"/>
        <v>0</v>
      </c>
      <c r="I49" s="24">
        <f t="shared" si="12"/>
        <v>0</v>
      </c>
      <c r="J49" s="24">
        <f t="shared" si="12"/>
        <v>0</v>
      </c>
      <c r="K49" s="24">
        <f t="shared" si="12"/>
        <v>0</v>
      </c>
    </row>
    <row r="50" spans="1:13" x14ac:dyDescent="0.25">
      <c r="A50" s="5" t="s">
        <v>55</v>
      </c>
      <c r="B50" s="6" t="s">
        <v>219</v>
      </c>
      <c r="C50" s="25"/>
      <c r="D50" s="45">
        <f t="shared" ref="D50:K50" si="13">D95</f>
        <v>0</v>
      </c>
      <c r="E50" s="45">
        <f t="shared" si="13"/>
        <v>0</v>
      </c>
      <c r="F50" s="45">
        <f t="shared" si="13"/>
        <v>0</v>
      </c>
      <c r="G50" s="45">
        <f t="shared" si="13"/>
        <v>0</v>
      </c>
      <c r="H50" s="45">
        <f t="shared" si="13"/>
        <v>0</v>
      </c>
      <c r="I50" s="45">
        <f t="shared" si="13"/>
        <v>0</v>
      </c>
      <c r="J50" s="45">
        <f t="shared" si="13"/>
        <v>0</v>
      </c>
      <c r="K50" s="45">
        <f t="shared" si="13"/>
        <v>0</v>
      </c>
    </row>
    <row r="51" spans="1:13" x14ac:dyDescent="0.25">
      <c r="A51" s="5" t="s">
        <v>74</v>
      </c>
      <c r="B51" s="6" t="s">
        <v>220</v>
      </c>
      <c r="C51" s="25"/>
      <c r="D51" s="45">
        <f>C49</f>
        <v>0</v>
      </c>
      <c r="E51" s="45">
        <f>IF(E5&gt;0, D49, 0)</f>
        <v>0</v>
      </c>
      <c r="F51" s="45">
        <f>IF(F5&gt;0, E49, 0)</f>
        <v>0</v>
      </c>
      <c r="G51" s="45">
        <f>IF(F5&gt;0, F49, IF(E5&gt;0,E49, D49))</f>
        <v>0</v>
      </c>
      <c r="H51" s="45">
        <f>G49</f>
        <v>0</v>
      </c>
      <c r="I51" s="45">
        <f t="shared" ref="I51:K51" si="14">H49</f>
        <v>0</v>
      </c>
      <c r="J51" s="45">
        <f t="shared" si="14"/>
        <v>0</v>
      </c>
      <c r="K51" s="45">
        <f t="shared" si="14"/>
        <v>0</v>
      </c>
    </row>
    <row r="52" spans="1:13" s="14" customFormat="1" x14ac:dyDescent="0.25">
      <c r="A52" s="7" t="s">
        <v>221</v>
      </c>
      <c r="B52" s="8" t="s">
        <v>222</v>
      </c>
      <c r="C52" s="37"/>
      <c r="D52" s="37"/>
      <c r="E52" s="37"/>
      <c r="F52" s="37"/>
      <c r="G52" s="37"/>
      <c r="H52" s="37"/>
      <c r="I52" s="37"/>
      <c r="J52" s="37"/>
      <c r="K52" s="37"/>
    </row>
    <row r="53" spans="1:13" s="14" customFormat="1" x14ac:dyDescent="0.25">
      <c r="A53" s="8" t="s">
        <v>223</v>
      </c>
      <c r="B53" s="8" t="s">
        <v>224</v>
      </c>
      <c r="C53" s="37"/>
      <c r="D53" s="37"/>
      <c r="E53" s="37"/>
      <c r="F53" s="37"/>
      <c r="G53" s="37"/>
      <c r="H53" s="37"/>
      <c r="I53" s="37"/>
      <c r="J53" s="37"/>
      <c r="K53" s="37"/>
      <c r="M53" s="56"/>
    </row>
    <row r="54" spans="1:13" s="14" customFormat="1" ht="30" x14ac:dyDescent="0.25">
      <c r="A54" s="7" t="s">
        <v>225</v>
      </c>
      <c r="B54" s="8" t="s">
        <v>226</v>
      </c>
      <c r="C54" s="23">
        <f t="shared" ref="C54:K54" si="15">SUM(C55,C60)</f>
        <v>0</v>
      </c>
      <c r="D54" s="23">
        <f t="shared" si="15"/>
        <v>0</v>
      </c>
      <c r="E54" s="23">
        <f t="shared" si="15"/>
        <v>0</v>
      </c>
      <c r="F54" s="23">
        <f t="shared" si="15"/>
        <v>0</v>
      </c>
      <c r="G54" s="23">
        <f t="shared" si="15"/>
        <v>0</v>
      </c>
      <c r="H54" s="23">
        <f t="shared" si="15"/>
        <v>0</v>
      </c>
      <c r="I54" s="23">
        <f t="shared" si="15"/>
        <v>0</v>
      </c>
      <c r="J54" s="23">
        <f t="shared" si="15"/>
        <v>0</v>
      </c>
      <c r="K54" s="23">
        <f t="shared" si="15"/>
        <v>0</v>
      </c>
    </row>
    <row r="55" spans="1:13" s="20" customFormat="1" ht="30" x14ac:dyDescent="0.25">
      <c r="A55" s="18" t="s">
        <v>0</v>
      </c>
      <c r="B55" s="19" t="s">
        <v>227</v>
      </c>
      <c r="C55" s="24">
        <f t="shared" ref="C55:K55" si="16">SUM(C56:C59)</f>
        <v>0</v>
      </c>
      <c r="D55" s="24">
        <f t="shared" si="16"/>
        <v>0</v>
      </c>
      <c r="E55" s="24">
        <f t="shared" si="16"/>
        <v>0</v>
      </c>
      <c r="F55" s="24">
        <f t="shared" si="16"/>
        <v>0</v>
      </c>
      <c r="G55" s="24">
        <f t="shared" si="16"/>
        <v>0</v>
      </c>
      <c r="H55" s="24">
        <f t="shared" si="16"/>
        <v>0</v>
      </c>
      <c r="I55" s="24">
        <f t="shared" si="16"/>
        <v>0</v>
      </c>
      <c r="J55" s="24">
        <f t="shared" si="16"/>
        <v>0</v>
      </c>
      <c r="K55" s="24">
        <f t="shared" si="16"/>
        <v>0</v>
      </c>
    </row>
    <row r="56" spans="1:13" x14ac:dyDescent="0.25">
      <c r="A56" s="5" t="s">
        <v>2</v>
      </c>
      <c r="B56" s="61" t="s">
        <v>228</v>
      </c>
      <c r="C56" s="25"/>
      <c r="D56" s="25"/>
      <c r="E56" s="25"/>
      <c r="F56" s="25"/>
      <c r="G56" s="25"/>
      <c r="H56" s="25"/>
      <c r="I56" s="25"/>
      <c r="J56" s="25"/>
      <c r="K56" s="25"/>
    </row>
    <row r="57" spans="1:13" x14ac:dyDescent="0.25">
      <c r="A57" s="5" t="s">
        <v>19</v>
      </c>
      <c r="B57" s="6" t="s">
        <v>229</v>
      </c>
      <c r="C57" s="25"/>
      <c r="D57" s="25"/>
      <c r="E57" s="25"/>
      <c r="F57" s="25"/>
      <c r="G57" s="25"/>
      <c r="H57" s="25"/>
      <c r="I57" s="25"/>
      <c r="J57" s="25"/>
      <c r="K57" s="25"/>
    </row>
    <row r="58" spans="1:13" x14ac:dyDescent="0.25">
      <c r="A58" s="5" t="s">
        <v>35</v>
      </c>
      <c r="B58" s="5" t="s">
        <v>230</v>
      </c>
      <c r="C58" s="25"/>
      <c r="D58" s="25"/>
      <c r="E58" s="25"/>
      <c r="F58" s="25"/>
      <c r="G58" s="25"/>
      <c r="H58" s="25"/>
      <c r="I58" s="25"/>
      <c r="J58" s="25"/>
      <c r="K58" s="25"/>
    </row>
    <row r="59" spans="1:13" ht="30" x14ac:dyDescent="0.25">
      <c r="A59" s="5" t="s">
        <v>177</v>
      </c>
      <c r="B59" s="6" t="s">
        <v>232</v>
      </c>
      <c r="C59" s="25"/>
      <c r="D59" s="25"/>
      <c r="E59" s="25"/>
      <c r="F59" s="25"/>
      <c r="G59" s="25"/>
      <c r="H59" s="25"/>
      <c r="I59" s="25"/>
      <c r="J59" s="25"/>
      <c r="K59" s="25"/>
    </row>
    <row r="60" spans="1:13" s="20" customFormat="1" ht="30" x14ac:dyDescent="0.25">
      <c r="A60" s="18" t="s">
        <v>45</v>
      </c>
      <c r="B60" s="19" t="s">
        <v>233</v>
      </c>
      <c r="C60" s="24">
        <f t="shared" ref="C60:K60" si="17">SUM(C61:C66)</f>
        <v>0</v>
      </c>
      <c r="D60" s="24">
        <f t="shared" si="17"/>
        <v>0</v>
      </c>
      <c r="E60" s="24">
        <f t="shared" si="17"/>
        <v>0</v>
      </c>
      <c r="F60" s="24">
        <f t="shared" si="17"/>
        <v>0</v>
      </c>
      <c r="G60" s="24">
        <f t="shared" si="17"/>
        <v>0</v>
      </c>
      <c r="H60" s="24">
        <f t="shared" si="17"/>
        <v>0</v>
      </c>
      <c r="I60" s="24">
        <f t="shared" si="17"/>
        <v>0</v>
      </c>
      <c r="J60" s="24">
        <f t="shared" si="17"/>
        <v>0</v>
      </c>
      <c r="K60" s="24">
        <f t="shared" si="17"/>
        <v>0</v>
      </c>
    </row>
    <row r="61" spans="1:13" x14ac:dyDescent="0.25">
      <c r="A61" s="5" t="s">
        <v>563</v>
      </c>
      <c r="B61" s="6" t="s">
        <v>228</v>
      </c>
      <c r="C61" s="25"/>
      <c r="D61" s="25"/>
      <c r="E61" s="25"/>
      <c r="F61" s="25"/>
      <c r="G61" s="25"/>
      <c r="H61" s="25"/>
      <c r="I61" s="25"/>
      <c r="J61" s="25"/>
      <c r="K61" s="25"/>
    </row>
    <row r="62" spans="1:13" x14ac:dyDescent="0.25">
      <c r="A62" s="5" t="s">
        <v>564</v>
      </c>
      <c r="B62" s="6" t="s">
        <v>229</v>
      </c>
      <c r="C62" s="25"/>
      <c r="D62" s="25"/>
      <c r="E62" s="25"/>
      <c r="F62" s="25"/>
      <c r="G62" s="25"/>
      <c r="H62" s="25"/>
      <c r="I62" s="25"/>
      <c r="J62" s="25"/>
      <c r="K62" s="25"/>
    </row>
    <row r="63" spans="1:13" x14ac:dyDescent="0.25">
      <c r="A63" s="5" t="s">
        <v>565</v>
      </c>
      <c r="B63" s="5" t="s">
        <v>230</v>
      </c>
      <c r="C63" s="25"/>
      <c r="D63" s="25"/>
      <c r="E63" s="25"/>
      <c r="F63" s="25"/>
      <c r="G63" s="25"/>
      <c r="H63" s="25"/>
      <c r="I63" s="25"/>
      <c r="J63" s="25"/>
      <c r="K63" s="25"/>
    </row>
    <row r="64" spans="1:13" x14ac:dyDescent="0.25">
      <c r="A64" s="5" t="s">
        <v>566</v>
      </c>
      <c r="B64" s="6" t="s">
        <v>234</v>
      </c>
      <c r="C64" s="25"/>
      <c r="D64" s="25"/>
      <c r="E64" s="25"/>
      <c r="F64" s="25"/>
      <c r="G64" s="25"/>
      <c r="H64" s="25"/>
      <c r="I64" s="25"/>
      <c r="J64" s="25"/>
      <c r="K64" s="25"/>
    </row>
    <row r="65" spans="1:11" x14ac:dyDescent="0.25">
      <c r="A65" s="5" t="s">
        <v>567</v>
      </c>
      <c r="B65" s="6" t="s">
        <v>235</v>
      </c>
      <c r="C65" s="25"/>
      <c r="D65" s="25"/>
      <c r="E65" s="25"/>
      <c r="F65" s="25"/>
      <c r="G65" s="25"/>
      <c r="H65" s="25"/>
      <c r="I65" s="25"/>
      <c r="J65" s="25"/>
      <c r="K65" s="25"/>
    </row>
    <row r="66" spans="1:11" ht="30" x14ac:dyDescent="0.25">
      <c r="A66" s="5" t="s">
        <v>568</v>
      </c>
      <c r="B66" s="6" t="s">
        <v>236</v>
      </c>
      <c r="C66" s="25"/>
      <c r="D66" s="25"/>
      <c r="E66" s="25"/>
      <c r="F66" s="25"/>
      <c r="G66" s="25"/>
      <c r="H66" s="25"/>
      <c r="I66" s="25"/>
      <c r="J66" s="25"/>
      <c r="K66" s="25"/>
    </row>
    <row r="67" spans="1:11" s="14" customFormat="1" ht="30" x14ac:dyDescent="0.25">
      <c r="A67" s="7" t="s">
        <v>237</v>
      </c>
      <c r="B67" s="8" t="s">
        <v>238</v>
      </c>
      <c r="C67" s="37"/>
      <c r="D67" s="37"/>
      <c r="E67" s="37"/>
      <c r="F67" s="37"/>
      <c r="G67" s="37"/>
      <c r="H67" s="37"/>
      <c r="I67" s="37"/>
      <c r="J67" s="37"/>
      <c r="K67" s="37"/>
    </row>
    <row r="68" spans="1:11" s="14" customFormat="1" x14ac:dyDescent="0.25">
      <c r="A68" s="77"/>
      <c r="B68" s="78"/>
      <c r="C68" s="79"/>
      <c r="D68" s="79"/>
      <c r="E68" s="79"/>
      <c r="F68" s="79"/>
      <c r="G68" s="79"/>
      <c r="H68" s="79"/>
      <c r="I68" s="79"/>
      <c r="J68" s="79"/>
      <c r="K68" s="79"/>
    </row>
    <row r="69" spans="1:11" x14ac:dyDescent="0.25">
      <c r="A69" s="147"/>
      <c r="B69" s="230" t="s">
        <v>239</v>
      </c>
      <c r="C69" s="230"/>
      <c r="D69" s="230"/>
      <c r="E69" s="230"/>
      <c r="F69" s="230"/>
      <c r="G69" s="230"/>
      <c r="H69" s="230"/>
      <c r="I69" s="230"/>
      <c r="J69" s="230"/>
      <c r="K69" s="230"/>
    </row>
    <row r="70" spans="1:11" x14ac:dyDescent="0.25">
      <c r="A70" s="154" t="s">
        <v>215</v>
      </c>
      <c r="B70" s="155" t="s">
        <v>728</v>
      </c>
      <c r="C70" s="152">
        <f>+SUM(C71:C75)</f>
        <v>0</v>
      </c>
      <c r="D70" s="152">
        <f t="shared" ref="D70:K70" si="18">+SUM(D71:D75)</f>
        <v>0</v>
      </c>
      <c r="E70" s="152">
        <f t="shared" si="18"/>
        <v>0</v>
      </c>
      <c r="F70" s="152">
        <f t="shared" si="18"/>
        <v>0</v>
      </c>
      <c r="G70" s="152">
        <f t="shared" si="18"/>
        <v>0</v>
      </c>
      <c r="H70" s="152">
        <f t="shared" si="18"/>
        <v>0</v>
      </c>
      <c r="I70" s="152">
        <f t="shared" si="18"/>
        <v>0</v>
      </c>
      <c r="J70" s="26">
        <f t="shared" si="18"/>
        <v>0</v>
      </c>
      <c r="K70" s="26">
        <f t="shared" si="18"/>
        <v>0</v>
      </c>
    </row>
    <row r="71" spans="1:11" x14ac:dyDescent="0.25">
      <c r="A71" s="156" t="s">
        <v>2</v>
      </c>
      <c r="B71" s="153" t="s">
        <v>722</v>
      </c>
      <c r="C71" s="152"/>
      <c r="D71" s="152"/>
      <c r="E71" s="152"/>
      <c r="F71" s="152"/>
      <c r="G71" s="152"/>
      <c r="H71" s="152"/>
      <c r="I71" s="152"/>
      <c r="J71" s="26"/>
      <c r="K71" s="26"/>
    </row>
    <row r="72" spans="1:11" x14ac:dyDescent="0.25">
      <c r="A72" s="156" t="s">
        <v>19</v>
      </c>
      <c r="B72" s="153" t="s">
        <v>723</v>
      </c>
      <c r="C72" s="152"/>
      <c r="D72" s="152"/>
      <c r="E72" s="152"/>
      <c r="F72" s="152"/>
      <c r="G72" s="152"/>
      <c r="H72" s="152"/>
      <c r="I72" s="152"/>
      <c r="J72" s="26"/>
      <c r="K72" s="26"/>
    </row>
    <row r="73" spans="1:11" ht="30" x14ac:dyDescent="0.25">
      <c r="A73" s="156" t="s">
        <v>35</v>
      </c>
      <c r="B73" s="153" t="s">
        <v>724</v>
      </c>
      <c r="C73" s="152"/>
      <c r="D73" s="152"/>
      <c r="E73" s="152"/>
      <c r="F73" s="152"/>
      <c r="G73" s="152"/>
      <c r="H73" s="152"/>
      <c r="I73" s="152"/>
      <c r="J73" s="26"/>
      <c r="K73" s="26"/>
    </row>
    <row r="74" spans="1:11" ht="30" x14ac:dyDescent="0.25">
      <c r="A74" s="156" t="s">
        <v>177</v>
      </c>
      <c r="B74" s="153" t="s">
        <v>725</v>
      </c>
      <c r="C74" s="152"/>
      <c r="D74" s="152"/>
      <c r="E74" s="152"/>
      <c r="F74" s="152"/>
      <c r="G74" s="152"/>
      <c r="H74" s="152"/>
      <c r="I74" s="152"/>
      <c r="J74" s="26"/>
      <c r="K74" s="26"/>
    </row>
    <row r="75" spans="1:11" x14ac:dyDescent="0.25">
      <c r="A75" s="156" t="s">
        <v>178</v>
      </c>
      <c r="B75" s="153" t="s">
        <v>726</v>
      </c>
      <c r="C75" s="152"/>
      <c r="D75" s="152"/>
      <c r="E75" s="152"/>
      <c r="F75" s="152"/>
      <c r="G75" s="152"/>
      <c r="H75" s="152"/>
      <c r="I75" s="152"/>
      <c r="J75" s="26"/>
      <c r="K75" s="26"/>
    </row>
    <row r="76" spans="1:11" ht="75" x14ac:dyDescent="0.25">
      <c r="A76" s="154" t="s">
        <v>45</v>
      </c>
      <c r="B76" s="153" t="s">
        <v>727</v>
      </c>
      <c r="C76" s="152"/>
      <c r="D76" s="152"/>
      <c r="E76" s="152"/>
      <c r="F76" s="152"/>
      <c r="G76" s="152"/>
      <c r="H76" s="152"/>
      <c r="I76" s="152"/>
      <c r="J76" s="26"/>
      <c r="K76" s="26"/>
    </row>
    <row r="77" spans="1:11" ht="30" x14ac:dyDescent="0.25">
      <c r="A77" s="154" t="s">
        <v>79</v>
      </c>
      <c r="B77" s="153" t="s">
        <v>729</v>
      </c>
      <c r="C77" s="152"/>
      <c r="D77" s="152"/>
      <c r="E77" s="152"/>
      <c r="F77" s="152"/>
      <c r="G77" s="152"/>
      <c r="H77" s="152"/>
      <c r="I77" s="152"/>
      <c r="J77" s="26"/>
      <c r="K77" s="26"/>
    </row>
    <row r="78" spans="1:11" ht="45" x14ac:dyDescent="0.25">
      <c r="A78" s="154" t="s">
        <v>96</v>
      </c>
      <c r="B78" s="153" t="s">
        <v>730</v>
      </c>
      <c r="C78" s="152"/>
      <c r="D78" s="152"/>
      <c r="E78" s="152"/>
      <c r="F78" s="152"/>
      <c r="G78" s="152"/>
      <c r="H78" s="152"/>
      <c r="I78" s="152"/>
      <c r="J78" s="26"/>
      <c r="K78" s="26"/>
    </row>
    <row r="79" spans="1:11" ht="28.5" customHeight="1" x14ac:dyDescent="0.25">
      <c r="A79" s="156" t="s">
        <v>133</v>
      </c>
      <c r="B79" s="153" t="s">
        <v>731</v>
      </c>
      <c r="C79" s="152"/>
      <c r="D79" s="152"/>
      <c r="E79" s="152"/>
      <c r="F79" s="152"/>
      <c r="G79" s="152"/>
      <c r="H79" s="152"/>
      <c r="I79" s="152"/>
      <c r="J79" s="26"/>
      <c r="K79" s="26"/>
    </row>
    <row r="80" spans="1:11" x14ac:dyDescent="0.25">
      <c r="A80" s="156" t="s">
        <v>171</v>
      </c>
      <c r="B80" s="155" t="s">
        <v>732</v>
      </c>
      <c r="C80" s="152"/>
      <c r="D80" s="152"/>
      <c r="E80" s="152"/>
      <c r="F80" s="152"/>
      <c r="G80" s="152"/>
      <c r="H80" s="152"/>
      <c r="I80" s="152"/>
      <c r="J80" s="26"/>
      <c r="K80" s="26"/>
    </row>
    <row r="81" spans="1:11" x14ac:dyDescent="0.25">
      <c r="A81" s="156" t="s">
        <v>243</v>
      </c>
      <c r="B81" s="153" t="s">
        <v>733</v>
      </c>
      <c r="C81" s="152"/>
      <c r="D81" s="152"/>
      <c r="E81" s="152"/>
      <c r="F81" s="152"/>
      <c r="G81" s="152"/>
      <c r="H81" s="152"/>
      <c r="I81" s="152"/>
      <c r="J81" s="26"/>
      <c r="K81" s="26"/>
    </row>
    <row r="82" spans="1:11" ht="30" x14ac:dyDescent="0.25">
      <c r="A82" s="156" t="s">
        <v>244</v>
      </c>
      <c r="B82" s="153" t="s">
        <v>734</v>
      </c>
      <c r="C82" s="152"/>
      <c r="D82" s="152"/>
      <c r="E82" s="152"/>
      <c r="F82" s="152"/>
      <c r="G82" s="152"/>
      <c r="H82" s="152"/>
      <c r="I82" s="152"/>
      <c r="J82" s="26">
        <f>-'4'!J47</f>
        <v>0</v>
      </c>
      <c r="K82" s="26">
        <f>-'4'!K47</f>
        <v>0</v>
      </c>
    </row>
    <row r="83" spans="1:11" x14ac:dyDescent="0.25">
      <c r="A83" s="156" t="s">
        <v>245</v>
      </c>
      <c r="B83" s="157" t="s">
        <v>735</v>
      </c>
      <c r="C83" s="152"/>
      <c r="D83" s="152"/>
      <c r="E83" s="152"/>
      <c r="F83" s="152"/>
      <c r="G83" s="152"/>
      <c r="H83" s="152"/>
      <c r="I83" s="152"/>
      <c r="J83" s="25"/>
      <c r="K83" s="25"/>
    </row>
    <row r="84" spans="1:11" x14ac:dyDescent="0.25">
      <c r="A84" s="156" t="s">
        <v>706</v>
      </c>
      <c r="B84" s="157" t="s">
        <v>736</v>
      </c>
      <c r="C84" s="152"/>
      <c r="D84" s="152"/>
      <c r="E84" s="152"/>
      <c r="F84" s="152"/>
      <c r="G84" s="152"/>
      <c r="H84" s="152"/>
      <c r="I84" s="152"/>
      <c r="J84" s="26">
        <f t="shared" ref="J84:K84" si="19">SUM(J70:J83)</f>
        <v>0</v>
      </c>
      <c r="K84" s="26">
        <f t="shared" si="19"/>
        <v>0</v>
      </c>
    </row>
    <row r="85" spans="1:11" x14ac:dyDescent="0.25">
      <c r="A85" s="156" t="s">
        <v>707</v>
      </c>
      <c r="B85" s="157" t="s">
        <v>737</v>
      </c>
      <c r="C85" s="152"/>
      <c r="D85" s="152"/>
      <c r="E85" s="152"/>
      <c r="F85" s="152"/>
      <c r="G85" s="152"/>
      <c r="H85" s="152"/>
      <c r="I85" s="152"/>
      <c r="J85" s="26">
        <f>-'4'!J56</f>
        <v>0</v>
      </c>
      <c r="K85" s="26">
        <f>-'4'!K56</f>
        <v>0</v>
      </c>
    </row>
    <row r="86" spans="1:11" x14ac:dyDescent="0.25">
      <c r="A86" s="156" t="s">
        <v>246</v>
      </c>
      <c r="B86" s="157" t="s">
        <v>738</v>
      </c>
      <c r="C86" s="152"/>
      <c r="D86" s="152"/>
      <c r="E86" s="152"/>
      <c r="F86" s="152"/>
      <c r="G86" s="152"/>
      <c r="H86" s="152"/>
      <c r="I86" s="152"/>
      <c r="J86" s="26">
        <f>-'4'!J62</f>
        <v>0</v>
      </c>
      <c r="K86" s="26">
        <f>-'4'!K62</f>
        <v>0</v>
      </c>
    </row>
    <row r="87" spans="1:11" x14ac:dyDescent="0.25">
      <c r="A87" s="156" t="s">
        <v>247</v>
      </c>
      <c r="B87" s="157" t="s">
        <v>739</v>
      </c>
      <c r="C87" s="152"/>
      <c r="D87" s="152"/>
      <c r="E87" s="152"/>
      <c r="F87" s="152"/>
      <c r="G87" s="152"/>
      <c r="H87" s="152"/>
      <c r="I87" s="152"/>
      <c r="J87" s="25"/>
      <c r="K87" s="25"/>
    </row>
    <row r="88" spans="1:11" x14ac:dyDescent="0.25">
      <c r="A88" s="156" t="s">
        <v>248</v>
      </c>
      <c r="B88" s="157" t="s">
        <v>740</v>
      </c>
      <c r="C88" s="152"/>
      <c r="D88" s="152"/>
      <c r="E88" s="152"/>
      <c r="F88" s="152"/>
      <c r="G88" s="152"/>
      <c r="H88" s="152"/>
      <c r="I88" s="152"/>
      <c r="J88" s="25"/>
      <c r="K88" s="25"/>
    </row>
    <row r="89" spans="1:11" x14ac:dyDescent="0.25">
      <c r="A89" s="156" t="s">
        <v>250</v>
      </c>
      <c r="B89" s="157" t="s">
        <v>741</v>
      </c>
      <c r="C89" s="152"/>
      <c r="D89" s="152"/>
      <c r="E89" s="152"/>
      <c r="F89" s="152"/>
      <c r="G89" s="152"/>
      <c r="H89" s="152"/>
      <c r="I89" s="152"/>
      <c r="J89" s="25"/>
      <c r="K89" s="25"/>
    </row>
    <row r="90" spans="1:11" ht="17.25" customHeight="1" x14ac:dyDescent="0.25">
      <c r="A90" s="156" t="s">
        <v>252</v>
      </c>
      <c r="B90" s="157" t="s">
        <v>742</v>
      </c>
      <c r="C90" s="152"/>
      <c r="D90" s="152"/>
      <c r="E90" s="152"/>
      <c r="F90" s="152"/>
      <c r="G90" s="152"/>
      <c r="H90" s="152"/>
      <c r="I90" s="152"/>
      <c r="J90" s="25"/>
      <c r="K90" s="25"/>
    </row>
    <row r="91" spans="1:11" x14ac:dyDescent="0.25">
      <c r="A91" s="156" t="s">
        <v>253</v>
      </c>
      <c r="B91" s="157" t="s">
        <v>743</v>
      </c>
      <c r="C91" s="152"/>
      <c r="D91" s="152"/>
      <c r="E91" s="152"/>
      <c r="F91" s="152"/>
      <c r="G91" s="152"/>
      <c r="H91" s="152"/>
      <c r="I91" s="152"/>
      <c r="J91" s="25"/>
      <c r="K91" s="25"/>
    </row>
    <row r="92" spans="1:11" x14ac:dyDescent="0.25">
      <c r="A92" s="156" t="s">
        <v>746</v>
      </c>
      <c r="B92" s="157" t="s">
        <v>744</v>
      </c>
      <c r="C92" s="152"/>
      <c r="D92" s="152"/>
      <c r="E92" s="152"/>
      <c r="F92" s="152"/>
      <c r="G92" s="152"/>
      <c r="H92" s="152"/>
      <c r="I92" s="152"/>
      <c r="J92" s="26">
        <f>-('5'!J23+'5'!J33)</f>
        <v>0</v>
      </c>
      <c r="K92" s="26">
        <f>-('5'!K23+'5'!K33)</f>
        <v>0</v>
      </c>
    </row>
    <row r="93" spans="1:11" ht="30" x14ac:dyDescent="0.25">
      <c r="A93" s="156" t="s">
        <v>747</v>
      </c>
      <c r="B93" s="157" t="s">
        <v>251</v>
      </c>
      <c r="C93" s="152"/>
      <c r="D93" s="152"/>
      <c r="E93" s="152"/>
      <c r="F93" s="152"/>
      <c r="G93" s="152"/>
      <c r="H93" s="152"/>
      <c r="I93" s="152"/>
      <c r="J93" s="26">
        <f t="shared" ref="J93:K93" si="20">SUM(J84:J92)</f>
        <v>0</v>
      </c>
      <c r="K93" s="26">
        <f t="shared" si="20"/>
        <v>0</v>
      </c>
    </row>
    <row r="94" spans="1:11" ht="18" customHeight="1" x14ac:dyDescent="0.25">
      <c r="A94" s="156">
        <v>18</v>
      </c>
      <c r="B94" s="157" t="s">
        <v>745</v>
      </c>
      <c r="C94" s="152"/>
      <c r="D94" s="152"/>
      <c r="E94" s="152"/>
      <c r="F94" s="152"/>
      <c r="G94" s="152"/>
      <c r="H94" s="152"/>
      <c r="I94" s="152"/>
      <c r="J94" s="25"/>
      <c r="K94" s="25"/>
    </row>
    <row r="95" spans="1:11" x14ac:dyDescent="0.25">
      <c r="A95" s="156" t="s">
        <v>748</v>
      </c>
      <c r="B95" s="157" t="s">
        <v>254</v>
      </c>
      <c r="C95" s="152"/>
      <c r="D95" s="152"/>
      <c r="E95" s="152"/>
      <c r="F95" s="152"/>
      <c r="G95" s="152"/>
      <c r="H95" s="152"/>
      <c r="I95" s="152"/>
      <c r="J95" s="26">
        <f t="shared" ref="J95:K95" si="21">J93+J94</f>
        <v>0</v>
      </c>
      <c r="K95" s="26">
        <f t="shared" si="21"/>
        <v>0</v>
      </c>
    </row>
    <row r="96" spans="1:11" x14ac:dyDescent="0.25">
      <c r="A96" s="80"/>
      <c r="B96" s="81"/>
      <c r="C96" s="82"/>
      <c r="D96" s="82"/>
      <c r="E96" s="82"/>
      <c r="F96" s="82"/>
      <c r="G96" s="82"/>
      <c r="H96" s="82"/>
      <c r="I96" s="82"/>
      <c r="J96" s="82"/>
      <c r="K96" s="82"/>
    </row>
    <row r="97" spans="1:13" x14ac:dyDescent="0.25">
      <c r="A97" s="147"/>
      <c r="B97" s="230" t="s">
        <v>255</v>
      </c>
      <c r="C97" s="230"/>
      <c r="D97" s="230"/>
      <c r="E97" s="230"/>
      <c r="F97" s="230"/>
      <c r="G97" s="230"/>
      <c r="H97" s="230"/>
      <c r="I97" s="230"/>
      <c r="J97" s="230"/>
      <c r="K97" s="230"/>
    </row>
    <row r="98" spans="1:13" x14ac:dyDescent="0.25">
      <c r="A98" s="9" t="s">
        <v>0</v>
      </c>
      <c r="B98" s="10" t="s">
        <v>256</v>
      </c>
      <c r="C98" s="13"/>
      <c r="D98" s="13"/>
      <c r="E98" s="13"/>
      <c r="F98" s="13"/>
      <c r="G98" s="13"/>
      <c r="H98" s="13"/>
      <c r="I98" s="13"/>
      <c r="J98" s="13"/>
      <c r="K98" s="13"/>
    </row>
    <row r="99" spans="1:13" x14ac:dyDescent="0.25">
      <c r="A99" s="5" t="s">
        <v>2</v>
      </c>
      <c r="B99" s="6" t="s">
        <v>257</v>
      </c>
      <c r="C99" s="26">
        <f>C95</f>
        <v>0</v>
      </c>
      <c r="D99" s="26">
        <f t="shared" ref="D99:K99" si="22">D95</f>
        <v>0</v>
      </c>
      <c r="E99" s="26">
        <f t="shared" si="22"/>
        <v>0</v>
      </c>
      <c r="F99" s="26">
        <f t="shared" si="22"/>
        <v>0</v>
      </c>
      <c r="G99" s="26">
        <f t="shared" si="22"/>
        <v>0</v>
      </c>
      <c r="H99" s="26">
        <f t="shared" si="22"/>
        <v>0</v>
      </c>
      <c r="I99" s="26">
        <f t="shared" si="22"/>
        <v>0</v>
      </c>
      <c r="J99" s="26">
        <f t="shared" si="22"/>
        <v>0</v>
      </c>
      <c r="K99" s="26">
        <f t="shared" si="22"/>
        <v>0</v>
      </c>
    </row>
    <row r="100" spans="1:13" x14ac:dyDescent="0.25">
      <c r="A100" s="5" t="s">
        <v>19</v>
      </c>
      <c r="B100" s="6" t="s">
        <v>258</v>
      </c>
      <c r="C100" s="26">
        <f>'4'!C53+'4'!C67</f>
        <v>0</v>
      </c>
      <c r="D100" s="26">
        <f>'4'!D53+'4'!D67</f>
        <v>0</v>
      </c>
      <c r="E100" s="26">
        <f>'4'!E53+'4'!E67</f>
        <v>0</v>
      </c>
      <c r="F100" s="26">
        <f>'4'!F53+'4'!F67</f>
        <v>0</v>
      </c>
      <c r="G100" s="26">
        <f>'4'!G53+'4'!G67</f>
        <v>0</v>
      </c>
      <c r="H100" s="26">
        <f>'4'!H53+'4'!H67</f>
        <v>0</v>
      </c>
      <c r="I100" s="26">
        <f>'4'!I53+'4'!I67</f>
        <v>0</v>
      </c>
      <c r="J100" s="26">
        <f>'4'!J53+'4'!J67</f>
        <v>0</v>
      </c>
      <c r="K100" s="26">
        <f>'4'!K53+'4'!K67</f>
        <v>0</v>
      </c>
    </row>
    <row r="101" spans="1:13" ht="30" x14ac:dyDescent="0.25">
      <c r="A101" s="5" t="s">
        <v>35</v>
      </c>
      <c r="B101" s="61" t="s">
        <v>259</v>
      </c>
      <c r="C101" s="25"/>
      <c r="D101" s="25"/>
      <c r="E101" s="25"/>
      <c r="F101" s="25"/>
      <c r="G101" s="25"/>
      <c r="H101" s="25"/>
      <c r="I101" s="25"/>
      <c r="J101" s="25"/>
      <c r="K101" s="25"/>
      <c r="M101" s="56"/>
    </row>
    <row r="102" spans="1:13" ht="30" x14ac:dyDescent="0.25">
      <c r="A102" s="5" t="s">
        <v>177</v>
      </c>
      <c r="B102" s="61" t="s">
        <v>260</v>
      </c>
      <c r="C102" s="25"/>
      <c r="D102" s="58"/>
      <c r="E102" s="25"/>
      <c r="F102" s="25"/>
      <c r="G102" s="25"/>
      <c r="H102" s="25"/>
      <c r="I102" s="25"/>
      <c r="J102" s="25"/>
      <c r="K102" s="25"/>
      <c r="M102" s="56"/>
    </row>
    <row r="103" spans="1:13" ht="30" x14ac:dyDescent="0.25">
      <c r="A103" s="5" t="s">
        <v>178</v>
      </c>
      <c r="B103" s="61" t="s">
        <v>261</v>
      </c>
      <c r="C103" s="25"/>
      <c r="D103" s="25"/>
      <c r="E103" s="25"/>
      <c r="F103" s="25"/>
      <c r="G103" s="25"/>
      <c r="H103" s="25"/>
      <c r="I103" s="25"/>
      <c r="J103" s="25"/>
      <c r="K103" s="25"/>
    </row>
    <row r="104" spans="1:13" ht="45" x14ac:dyDescent="0.25">
      <c r="A104" s="5" t="s">
        <v>179</v>
      </c>
      <c r="B104" s="6" t="s">
        <v>262</v>
      </c>
      <c r="C104" s="25"/>
      <c r="D104" s="58"/>
      <c r="E104" s="58"/>
      <c r="F104" s="58"/>
      <c r="G104" s="58"/>
      <c r="H104" s="58"/>
      <c r="I104" s="58"/>
      <c r="J104" s="58"/>
      <c r="K104" s="58"/>
    </row>
    <row r="105" spans="1:13" ht="30" x14ac:dyDescent="0.25">
      <c r="A105" s="5" t="s">
        <v>202</v>
      </c>
      <c r="B105" s="6" t="s">
        <v>263</v>
      </c>
      <c r="C105" s="25"/>
      <c r="D105" s="25"/>
      <c r="E105" s="25"/>
      <c r="F105" s="25"/>
      <c r="G105" s="25"/>
      <c r="H105" s="25"/>
      <c r="I105" s="25"/>
      <c r="J105" s="25"/>
      <c r="K105" s="25"/>
    </row>
    <row r="106" spans="1:13" ht="30" x14ac:dyDescent="0.25">
      <c r="A106" s="5" t="s">
        <v>231</v>
      </c>
      <c r="B106" s="6" t="s">
        <v>264</v>
      </c>
      <c r="C106" s="25"/>
      <c r="D106" s="26">
        <f>C22-D22</f>
        <v>0</v>
      </c>
      <c r="E106" s="26">
        <f>IF(E5&gt;0, D22-E22, 0)</f>
        <v>0</v>
      </c>
      <c r="F106" s="26">
        <f>IF(F5&gt;0, E22-F22, 0)</f>
        <v>0</v>
      </c>
      <c r="G106" s="26">
        <f>IF(F5&gt;0, F22-G22, IF(E5&gt;0, E22-G22,D22-G22))</f>
        <v>0</v>
      </c>
      <c r="H106" s="26">
        <f>G22-H22</f>
        <v>0</v>
      </c>
      <c r="I106" s="26">
        <f>H22-I22</f>
        <v>0</v>
      </c>
      <c r="J106" s="26">
        <f>I22-J22</f>
        <v>0</v>
      </c>
      <c r="K106" s="26">
        <f>J22-K22</f>
        <v>0</v>
      </c>
    </row>
    <row r="107" spans="1:13" ht="30" x14ac:dyDescent="0.25">
      <c r="A107" s="5" t="s">
        <v>265</v>
      </c>
      <c r="B107" s="6" t="s">
        <v>266</v>
      </c>
      <c r="C107" s="25"/>
      <c r="D107" s="26">
        <f>SUM(C27:C32,C23)-SUM(D27:D32,D23)</f>
        <v>0</v>
      </c>
      <c r="E107" s="26">
        <f>IF(E5&gt;0, SUM(D27:D32,D23)-SUM(E27:E32,E23), 0)</f>
        <v>0</v>
      </c>
      <c r="F107" s="26">
        <f>IF(F5&gt;0, SUM(E27:E32,E23)-SUM(F27:F32,F23), 0)</f>
        <v>0</v>
      </c>
      <c r="G107" s="26">
        <f>IF(F5&gt;0, SUM(F27:F32,F23)-SUM(G27:G32,G23), IF(E5&gt;0, SUM(E27:E32,E23)-SUM(G27:G32,G23),SUM(D27:D32,D23)-SUM(G27:G32,G23)))</f>
        <v>0</v>
      </c>
      <c r="H107" s="26">
        <f>SUM(G27:G32,G23)-SUM(H27:H32,H23)</f>
        <v>0</v>
      </c>
      <c r="I107" s="26">
        <f>SUM(H27:H32,H23)-SUM(I27:I32,I23)</f>
        <v>0</v>
      </c>
      <c r="J107" s="26">
        <f>SUM(I27:I32,I23)-SUM(J27:J32,J23)</f>
        <v>0</v>
      </c>
      <c r="K107" s="26">
        <f>SUM(J27:J32,J23)-SUM(K27:K32,K23)</f>
        <v>0</v>
      </c>
    </row>
    <row r="108" spans="1:13" ht="30" x14ac:dyDescent="0.25">
      <c r="A108" s="5" t="s">
        <v>267</v>
      </c>
      <c r="B108" s="6" t="s">
        <v>268</v>
      </c>
      <c r="C108" s="25"/>
      <c r="D108" s="26">
        <f>C33-D33</f>
        <v>0</v>
      </c>
      <c r="E108" s="26">
        <f>IF(E5&gt;0, D33-E33, 0)</f>
        <v>0</v>
      </c>
      <c r="F108" s="26">
        <f>IF(F5&gt;0, E33-F33, 0)</f>
        <v>0</v>
      </c>
      <c r="G108" s="26">
        <f>IF(F5&gt;0, F33-G33, IF(E5&gt;0, E33-G33,D33-G33))</f>
        <v>0</v>
      </c>
      <c r="H108" s="26">
        <f>G33-H33</f>
        <v>0</v>
      </c>
      <c r="I108" s="26">
        <f>H33-I33</f>
        <v>0</v>
      </c>
      <c r="J108" s="26">
        <f>I33-J33</f>
        <v>0</v>
      </c>
      <c r="K108" s="26">
        <f>J33-K33</f>
        <v>0</v>
      </c>
    </row>
    <row r="109" spans="1:13" x14ac:dyDescent="0.25">
      <c r="A109" s="5" t="s">
        <v>269</v>
      </c>
      <c r="B109" s="6" t="s">
        <v>270</v>
      </c>
      <c r="C109" s="25"/>
      <c r="D109" s="26">
        <f>C35-D35</f>
        <v>0</v>
      </c>
      <c r="E109" s="26">
        <f>IF(E5&gt;0, D35-E35, 0)</f>
        <v>0</v>
      </c>
      <c r="F109" s="26">
        <f>IF(F5&gt;0, E35-F35, 0)</f>
        <v>0</v>
      </c>
      <c r="G109" s="26">
        <f>IF(F5&gt;0, F35-G35, IF(E5&gt;0, E35-G35,D35-G35))</f>
        <v>0</v>
      </c>
      <c r="H109" s="26">
        <f>G35-H35</f>
        <v>0</v>
      </c>
      <c r="I109" s="26">
        <f>H35-I35</f>
        <v>0</v>
      </c>
      <c r="J109" s="26">
        <f>I35-J35</f>
        <v>0</v>
      </c>
      <c r="K109" s="26">
        <f>J35-K35</f>
        <v>0</v>
      </c>
    </row>
    <row r="110" spans="1:13" ht="30" x14ac:dyDescent="0.25">
      <c r="A110" s="5" t="s">
        <v>271</v>
      </c>
      <c r="B110" s="6" t="s">
        <v>272</v>
      </c>
      <c r="C110" s="25"/>
      <c r="D110" s="26">
        <f>SUM(C36:C37)-SUM(D36:D37)</f>
        <v>0</v>
      </c>
      <c r="E110" s="26">
        <f>IF(E5&gt;0, SUM(D36:D37)-SUM(E36:E37), 0)</f>
        <v>0</v>
      </c>
      <c r="F110" s="26">
        <f>IF(F5&gt;0, SUM(E36:E37)-SUM(F36:F37), 0)</f>
        <v>0</v>
      </c>
      <c r="G110" s="26">
        <f>IF(F5&gt;0, SUM(F36:F37)-SUM(G36:G37), IF(E5&gt;0, SUM(E36:E37)-SUM(G36:G37),SUM(D36:D37)-SUM(G36:G37)))</f>
        <v>0</v>
      </c>
      <c r="H110" s="26">
        <f>SUM(G36:G37)-SUM(H36:H37)</f>
        <v>0</v>
      </c>
      <c r="I110" s="26">
        <f>SUM(H36:H37)-SUM(I36:I37)</f>
        <v>0</v>
      </c>
      <c r="J110" s="26">
        <f>SUM(I36:I37)-SUM(J36:J37)</f>
        <v>0</v>
      </c>
      <c r="K110" s="26">
        <f>SUM(J36:J37)-SUM(K36:K37)</f>
        <v>0</v>
      </c>
    </row>
    <row r="111" spans="1:13" ht="30" x14ac:dyDescent="0.25">
      <c r="A111" s="5" t="s">
        <v>273</v>
      </c>
      <c r="B111" s="6" t="s">
        <v>274</v>
      </c>
      <c r="C111" s="25"/>
      <c r="D111" s="26">
        <f>C38-D38</f>
        <v>0</v>
      </c>
      <c r="E111" s="26">
        <f>IF(E5&gt;0, D38-E38, 0)</f>
        <v>0</v>
      </c>
      <c r="F111" s="26">
        <f>IF(F5&gt;0, E38-F38, 0)</f>
        <v>0</v>
      </c>
      <c r="G111" s="26">
        <f>IF(F5&gt;0, F38-G38, IF(E5&gt;0, E38-G38,D38-G38))</f>
        <v>0</v>
      </c>
      <c r="H111" s="26">
        <f t="shared" ref="H111:K112" si="23">G38-H38</f>
        <v>0</v>
      </c>
      <c r="I111" s="26">
        <f t="shared" si="23"/>
        <v>0</v>
      </c>
      <c r="J111" s="26">
        <f t="shared" si="23"/>
        <v>0</v>
      </c>
      <c r="K111" s="26">
        <f t="shared" si="23"/>
        <v>0</v>
      </c>
    </row>
    <row r="112" spans="1:13" ht="30" x14ac:dyDescent="0.25">
      <c r="A112" s="5" t="s">
        <v>275</v>
      </c>
      <c r="B112" s="6" t="s">
        <v>276</v>
      </c>
      <c r="C112" s="25"/>
      <c r="D112" s="26">
        <f>C39-D39</f>
        <v>0</v>
      </c>
      <c r="E112" s="26">
        <f>IF(E5&gt;0, D39-E39, 0)</f>
        <v>0</v>
      </c>
      <c r="F112" s="26">
        <f>IF(F5&gt;0, E39-F39, 0)</f>
        <v>0</v>
      </c>
      <c r="G112" s="26">
        <f>IF(F5&gt;0, F39-G39, IF(E5&gt;0, E39-G39,D39-G39))</f>
        <v>0</v>
      </c>
      <c r="H112" s="26">
        <f t="shared" si="23"/>
        <v>0</v>
      </c>
      <c r="I112" s="26">
        <f t="shared" si="23"/>
        <v>0</v>
      </c>
      <c r="J112" s="26">
        <f t="shared" si="23"/>
        <v>0</v>
      </c>
      <c r="K112" s="26">
        <f t="shared" si="23"/>
        <v>0</v>
      </c>
    </row>
    <row r="113" spans="1:11" ht="45" x14ac:dyDescent="0.25">
      <c r="A113" s="5" t="s">
        <v>277</v>
      </c>
      <c r="B113" s="6" t="s">
        <v>278</v>
      </c>
      <c r="C113" s="25"/>
      <c r="D113" s="26">
        <f>C43-D43</f>
        <v>0</v>
      </c>
      <c r="E113" s="26">
        <f>IF(E5&gt;0, D43-E43, 0)</f>
        <v>0</v>
      </c>
      <c r="F113" s="26">
        <f>IF(F5&gt;0, E43-F43, 0)</f>
        <v>0</v>
      </c>
      <c r="G113" s="26">
        <f>IF(F5&gt;0, F43-G43, IF(E5&gt;0, E43-G43,D43-G43))</f>
        <v>0</v>
      </c>
      <c r="H113" s="26">
        <f>G43-H43</f>
        <v>0</v>
      </c>
      <c r="I113" s="26">
        <f>H43-I43</f>
        <v>0</v>
      </c>
      <c r="J113" s="26">
        <f>I43-J43</f>
        <v>0</v>
      </c>
      <c r="K113" s="26">
        <f>J43-K43</f>
        <v>0</v>
      </c>
    </row>
    <row r="114" spans="1:11" x14ac:dyDescent="0.25">
      <c r="A114" s="5" t="s">
        <v>279</v>
      </c>
      <c r="B114" s="6" t="s">
        <v>280</v>
      </c>
      <c r="C114" s="25"/>
      <c r="D114" s="26">
        <f>D53-C53</f>
        <v>0</v>
      </c>
      <c r="E114" s="26">
        <f>IF(E5&gt;0, E53-D53, 0)</f>
        <v>0</v>
      </c>
      <c r="F114" s="26">
        <f>IF(F5&gt;0, F53-E53, 0)</f>
        <v>0</v>
      </c>
      <c r="G114" s="26">
        <f>IF(F5&gt;0, G53-F53, IF(E5&gt;0, G53-E53,G53-D53))</f>
        <v>0</v>
      </c>
      <c r="H114" s="26">
        <f>H53-G53</f>
        <v>0</v>
      </c>
      <c r="I114" s="26">
        <f>I53-H53</f>
        <v>0</v>
      </c>
      <c r="J114" s="26">
        <f>J53-I53</f>
        <v>0</v>
      </c>
      <c r="K114" s="26">
        <f>K53-J53</f>
        <v>0</v>
      </c>
    </row>
    <row r="115" spans="1:11" ht="30" x14ac:dyDescent="0.25">
      <c r="A115" s="5" t="s">
        <v>281</v>
      </c>
      <c r="B115" s="6" t="s">
        <v>282</v>
      </c>
      <c r="C115" s="25"/>
      <c r="D115" s="26">
        <f>D58+D57-C58-C57</f>
        <v>0</v>
      </c>
      <c r="E115" s="26">
        <f>IF(E5&gt;0, E58+E57-D58-D57, 0)</f>
        <v>0</v>
      </c>
      <c r="F115" s="26">
        <f>IF(F5&gt;0, F58+F57-E58-E57, 0)</f>
        <v>0</v>
      </c>
      <c r="G115" s="26">
        <f>IF(F5&gt;0, G58+G57-F58-F57, IF(E5&gt;0, G58+G57-E58-E57,G58+G57-D58-D57))</f>
        <v>0</v>
      </c>
      <c r="H115" s="26">
        <f>H58+H57-G58-G57</f>
        <v>0</v>
      </c>
      <c r="I115" s="26">
        <f>I58+I57-H58-H57</f>
        <v>0</v>
      </c>
      <c r="J115" s="26">
        <f>J58+J57-I58-I57</f>
        <v>0</v>
      </c>
      <c r="K115" s="26">
        <f>K58+K57-J58-J57</f>
        <v>0</v>
      </c>
    </row>
    <row r="116" spans="1:11" ht="30" x14ac:dyDescent="0.25">
      <c r="A116" s="5" t="s">
        <v>283</v>
      </c>
      <c r="B116" s="6" t="s">
        <v>284</v>
      </c>
      <c r="C116" s="25"/>
      <c r="D116" s="26">
        <f>D63+D62-C63-C62</f>
        <v>0</v>
      </c>
      <c r="E116" s="26">
        <f>IF(E5&gt;0, E63+E62-D63-D62, 0)</f>
        <v>0</v>
      </c>
      <c r="F116" s="26">
        <f>IF(F5&gt;0, F63+F62-E63-E62, 0)</f>
        <v>0</v>
      </c>
      <c r="G116" s="26">
        <f>IF(F5&gt;0, G63+G62-F63-F62, IF(E5&gt;0, G63+G62-E63-E62,G63+G62-D63-D62))</f>
        <v>0</v>
      </c>
      <c r="H116" s="26">
        <f>H63+H62-G63-G62</f>
        <v>0</v>
      </c>
      <c r="I116" s="26">
        <f>I63+I62-H63-H62</f>
        <v>0</v>
      </c>
      <c r="J116" s="26">
        <f>J63+J62-I63-I62</f>
        <v>0</v>
      </c>
      <c r="K116" s="26">
        <f>K63+K62-J63-J62</f>
        <v>0</v>
      </c>
    </row>
    <row r="117" spans="1:11" ht="30" x14ac:dyDescent="0.25">
      <c r="A117" s="5" t="s">
        <v>285</v>
      </c>
      <c r="B117" s="6" t="s">
        <v>286</v>
      </c>
      <c r="C117" s="25"/>
      <c r="D117" s="26">
        <f>D64-C64</f>
        <v>0</v>
      </c>
      <c r="E117" s="26">
        <f>IF(E5&gt;0, E64-D64, 0)</f>
        <v>0</v>
      </c>
      <c r="F117" s="26">
        <f>IF(F5&gt;0, F64-E64, 0)</f>
        <v>0</v>
      </c>
      <c r="G117" s="26">
        <f>IF(F5&gt;0, G64-F64, IF(E5&gt;0, G64-E64,G64-D64))</f>
        <v>0</v>
      </c>
      <c r="H117" s="26">
        <f t="shared" ref="H117:K118" si="24">H64-G64</f>
        <v>0</v>
      </c>
      <c r="I117" s="26">
        <f t="shared" si="24"/>
        <v>0</v>
      </c>
      <c r="J117" s="26">
        <f t="shared" si="24"/>
        <v>0</v>
      </c>
      <c r="K117" s="26">
        <f t="shared" si="24"/>
        <v>0</v>
      </c>
    </row>
    <row r="118" spans="1:11" ht="45" x14ac:dyDescent="0.25">
      <c r="A118" s="5" t="s">
        <v>287</v>
      </c>
      <c r="B118" s="6" t="s">
        <v>288</v>
      </c>
      <c r="C118" s="25"/>
      <c r="D118" s="26">
        <f>D65-C65</f>
        <v>0</v>
      </c>
      <c r="E118" s="26">
        <f>IF(E5&gt;0, E65-D65, 0)</f>
        <v>0</v>
      </c>
      <c r="F118" s="26">
        <f>IF(F5&gt;0, F65-E65, 0)</f>
        <v>0</v>
      </c>
      <c r="G118" s="26">
        <f>IF(F5&gt;0, G65-F65, IF(E5&gt;0, G65-E65,G65-D65))</f>
        <v>0</v>
      </c>
      <c r="H118" s="26">
        <f t="shared" si="24"/>
        <v>0</v>
      </c>
      <c r="I118" s="26">
        <f t="shared" si="24"/>
        <v>0</v>
      </c>
      <c r="J118" s="26">
        <f t="shared" si="24"/>
        <v>0</v>
      </c>
      <c r="K118" s="26">
        <f t="shared" si="24"/>
        <v>0</v>
      </c>
    </row>
    <row r="119" spans="1:11" ht="30" x14ac:dyDescent="0.25">
      <c r="A119" s="5" t="s">
        <v>289</v>
      </c>
      <c r="B119" s="6" t="s">
        <v>290</v>
      </c>
      <c r="C119" s="25"/>
      <c r="D119" s="71">
        <f>D66+D59-C59-C66</f>
        <v>0</v>
      </c>
      <c r="E119" s="71">
        <f>IF(E5&gt;0, E66+E59-D59-D66, 0)</f>
        <v>0</v>
      </c>
      <c r="F119" s="71">
        <f>IF(F5&gt;0, F66+F59-E59-E66, 0)</f>
        <v>0</v>
      </c>
      <c r="G119" s="71">
        <f>IF(F5&gt;0, G66+G59-F59-F66, IF(E5&gt;0, G66+G59-E59-E66,G67-G66+G59-D59-D66))</f>
        <v>0</v>
      </c>
      <c r="H119" s="71">
        <f>H66+H59-G59-G66</f>
        <v>0</v>
      </c>
      <c r="I119" s="71">
        <f>I66+I59-H59-H66</f>
        <v>0</v>
      </c>
      <c r="J119" s="71">
        <f>J66+J59-I59-I66</f>
        <v>0</v>
      </c>
      <c r="K119" s="71">
        <f>K66+K59-J59-J66</f>
        <v>0</v>
      </c>
    </row>
    <row r="120" spans="1:11" ht="45" x14ac:dyDescent="0.25">
      <c r="A120" s="5" t="s">
        <v>291</v>
      </c>
      <c r="B120" s="6" t="s">
        <v>292</v>
      </c>
      <c r="C120" s="25"/>
      <c r="D120" s="26">
        <f>D67-C67</f>
        <v>0</v>
      </c>
      <c r="E120" s="26">
        <f>IF(E5&gt;0, E67-D67, 0)</f>
        <v>0</v>
      </c>
      <c r="F120" s="26">
        <f>IF(F5&gt;0, F67-E67, 0)</f>
        <v>0</v>
      </c>
      <c r="G120" s="26">
        <f>IF(F5&gt;0, G67-F67, IF(E5&gt;0, G67-E67,G67-D67))</f>
        <v>0</v>
      </c>
      <c r="H120" s="26">
        <f>H67-G67</f>
        <v>0</v>
      </c>
      <c r="I120" s="26">
        <f>I67-H67</f>
        <v>0</v>
      </c>
      <c r="J120" s="26">
        <f>J67-I67</f>
        <v>0</v>
      </c>
      <c r="K120" s="26">
        <f>K67-J67</f>
        <v>0</v>
      </c>
    </row>
    <row r="121" spans="1:11" s="14" customFormat="1" ht="30" x14ac:dyDescent="0.25">
      <c r="A121" s="7"/>
      <c r="B121" s="8" t="s">
        <v>293</v>
      </c>
      <c r="C121" s="23">
        <f t="shared" ref="C121:K121" si="25">SUM(C99:C120)</f>
        <v>0</v>
      </c>
      <c r="D121" s="23">
        <f t="shared" si="25"/>
        <v>0</v>
      </c>
      <c r="E121" s="23">
        <f t="shared" si="25"/>
        <v>0</v>
      </c>
      <c r="F121" s="23">
        <f t="shared" si="25"/>
        <v>0</v>
      </c>
      <c r="G121" s="23">
        <f t="shared" si="25"/>
        <v>0</v>
      </c>
      <c r="H121" s="23">
        <f t="shared" si="25"/>
        <v>0</v>
      </c>
      <c r="I121" s="23">
        <f t="shared" si="25"/>
        <v>0</v>
      </c>
      <c r="J121" s="23">
        <f t="shared" si="25"/>
        <v>0</v>
      </c>
      <c r="K121" s="23">
        <f t="shared" si="25"/>
        <v>0</v>
      </c>
    </row>
    <row r="122" spans="1:11" x14ac:dyDescent="0.25">
      <c r="A122" s="9" t="s">
        <v>45</v>
      </c>
      <c r="B122" s="10" t="s">
        <v>294</v>
      </c>
      <c r="C122" s="13"/>
      <c r="D122" s="13"/>
      <c r="E122" s="13"/>
      <c r="F122" s="13"/>
      <c r="G122" s="13"/>
      <c r="H122" s="13"/>
      <c r="I122" s="13"/>
      <c r="J122" s="13"/>
      <c r="K122" s="13"/>
    </row>
    <row r="123" spans="1:11" ht="29.45" customHeight="1" x14ac:dyDescent="0.25">
      <c r="A123" s="5" t="s">
        <v>563</v>
      </c>
      <c r="B123" s="6" t="s">
        <v>588</v>
      </c>
      <c r="C123" s="26">
        <f>-'4'!C143</f>
        <v>0</v>
      </c>
      <c r="D123" s="26">
        <f>-'4'!D143</f>
        <v>0</v>
      </c>
      <c r="E123" s="26">
        <f>-'4'!E143</f>
        <v>0</v>
      </c>
      <c r="F123" s="26">
        <f>-'4'!F143</f>
        <v>0</v>
      </c>
      <c r="G123" s="26">
        <f>-'4'!G143</f>
        <v>0</v>
      </c>
      <c r="H123" s="26">
        <f>-'4'!H143</f>
        <v>0</v>
      </c>
      <c r="I123" s="26">
        <f>-'4'!I143</f>
        <v>0</v>
      </c>
      <c r="J123" s="26">
        <f>-'4'!J143</f>
        <v>0</v>
      </c>
      <c r="K123" s="26">
        <f>-'4'!K143</f>
        <v>0</v>
      </c>
    </row>
    <row r="124" spans="1:11" ht="30" x14ac:dyDescent="0.25">
      <c r="A124" s="5" t="s">
        <v>564</v>
      </c>
      <c r="B124" s="6" t="s">
        <v>589</v>
      </c>
      <c r="C124" s="25"/>
      <c r="D124" s="25"/>
      <c r="E124" s="25"/>
      <c r="F124" s="25"/>
      <c r="G124" s="25"/>
      <c r="H124" s="25"/>
      <c r="I124" s="25"/>
      <c r="J124" s="25"/>
      <c r="K124" s="25"/>
    </row>
    <row r="125" spans="1:11" ht="30" x14ac:dyDescent="0.25">
      <c r="A125" s="5" t="s">
        <v>565</v>
      </c>
      <c r="B125" s="6" t="s">
        <v>651</v>
      </c>
      <c r="C125" s="25"/>
      <c r="D125" s="26">
        <f>(C19+C18)-(D19+D18)</f>
        <v>0</v>
      </c>
      <c r="E125" s="26">
        <f>IF(E5&gt;0, (D19+D18)-(E19+E18), 0)</f>
        <v>0</v>
      </c>
      <c r="F125" s="26">
        <f>IF(F5&gt;0, (E19+E18)-(F19+F18), 0)</f>
        <v>0</v>
      </c>
      <c r="G125" s="26">
        <f>IF(F5&gt;0, (F19+F18)-(G19+G18), IF(E5&gt;0, (E19+E18)-(G19+G18),(D19+D18)-(G19+G18)))</f>
        <v>0</v>
      </c>
      <c r="H125" s="26">
        <f>(G19+G18)-(H19+H18)</f>
        <v>0</v>
      </c>
      <c r="I125" s="26">
        <f>(H19+H18)-(I19+I18)</f>
        <v>0</v>
      </c>
      <c r="J125" s="26">
        <f>(I19+I18)-(J19+J18)</f>
        <v>0</v>
      </c>
      <c r="K125" s="26">
        <f>(J19+J18)-(K19+K18)</f>
        <v>0</v>
      </c>
    </row>
    <row r="126" spans="1:11" x14ac:dyDescent="0.25">
      <c r="A126" s="5" t="s">
        <v>566</v>
      </c>
      <c r="B126" s="6" t="s">
        <v>590</v>
      </c>
      <c r="C126" s="25"/>
      <c r="D126" s="25"/>
      <c r="E126" s="25"/>
      <c r="F126" s="25"/>
      <c r="G126" s="25"/>
      <c r="H126" s="25"/>
      <c r="I126" s="25"/>
      <c r="J126" s="25"/>
      <c r="K126" s="25"/>
    </row>
    <row r="127" spans="1:11" x14ac:dyDescent="0.25">
      <c r="A127" s="5" t="s">
        <v>567</v>
      </c>
      <c r="B127" s="6" t="s">
        <v>591</v>
      </c>
      <c r="C127" s="25"/>
      <c r="D127" s="25"/>
      <c r="E127" s="25"/>
      <c r="F127" s="25"/>
      <c r="G127" s="25"/>
      <c r="H127" s="25"/>
      <c r="I127" s="25"/>
      <c r="J127" s="25"/>
      <c r="K127" s="25"/>
    </row>
    <row r="128" spans="1:11" x14ac:dyDescent="0.25">
      <c r="A128" s="5" t="s">
        <v>568</v>
      </c>
      <c r="B128" s="6" t="s">
        <v>592</v>
      </c>
      <c r="C128" s="25"/>
      <c r="D128" s="25"/>
      <c r="E128" s="25"/>
      <c r="F128" s="25"/>
      <c r="G128" s="25"/>
      <c r="H128" s="25"/>
      <c r="I128" s="25"/>
      <c r="J128" s="25"/>
      <c r="K128" s="25"/>
    </row>
    <row r="129" spans="1:11" ht="30" x14ac:dyDescent="0.25">
      <c r="A129" s="5" t="s">
        <v>653</v>
      </c>
      <c r="B129" s="6" t="s">
        <v>593</v>
      </c>
      <c r="C129" s="25"/>
      <c r="D129" s="25"/>
      <c r="E129" s="25"/>
      <c r="F129" s="25"/>
      <c r="G129" s="25"/>
      <c r="H129" s="25"/>
      <c r="I129" s="25"/>
      <c r="J129" s="25"/>
      <c r="K129" s="25"/>
    </row>
    <row r="130" spans="1:11" ht="30" x14ac:dyDescent="0.25">
      <c r="A130" s="5" t="s">
        <v>654</v>
      </c>
      <c r="B130" s="6" t="s">
        <v>594</v>
      </c>
      <c r="C130" s="25"/>
      <c r="D130" s="25"/>
      <c r="E130" s="25"/>
      <c r="F130" s="25"/>
      <c r="G130" s="25"/>
      <c r="H130" s="25"/>
      <c r="I130" s="25"/>
      <c r="J130" s="25"/>
      <c r="K130" s="25"/>
    </row>
    <row r="131" spans="1:11" s="14" customFormat="1" ht="30" x14ac:dyDescent="0.25">
      <c r="A131" s="7"/>
      <c r="B131" s="8" t="s">
        <v>295</v>
      </c>
      <c r="C131" s="23">
        <f t="shared" ref="C131:K131" si="26">SUM(C123:C130)</f>
        <v>0</v>
      </c>
      <c r="D131" s="23">
        <f t="shared" si="26"/>
        <v>0</v>
      </c>
      <c r="E131" s="23">
        <f t="shared" si="26"/>
        <v>0</v>
      </c>
      <c r="F131" s="23">
        <f t="shared" si="26"/>
        <v>0</v>
      </c>
      <c r="G131" s="23">
        <f t="shared" si="26"/>
        <v>0</v>
      </c>
      <c r="H131" s="23">
        <f t="shared" si="26"/>
        <v>0</v>
      </c>
      <c r="I131" s="23">
        <f t="shared" si="26"/>
        <v>0</v>
      </c>
      <c r="J131" s="23">
        <f t="shared" si="26"/>
        <v>0</v>
      </c>
      <c r="K131" s="23">
        <f t="shared" si="26"/>
        <v>0</v>
      </c>
    </row>
    <row r="132" spans="1:11" x14ac:dyDescent="0.25">
      <c r="A132" s="9" t="s">
        <v>79</v>
      </c>
      <c r="B132" s="10" t="s">
        <v>296</v>
      </c>
      <c r="C132" s="13"/>
      <c r="D132" s="13"/>
      <c r="E132" s="13"/>
      <c r="F132" s="13"/>
      <c r="G132" s="13"/>
      <c r="H132" s="13"/>
      <c r="I132" s="13"/>
      <c r="J132" s="13"/>
      <c r="K132" s="13"/>
    </row>
    <row r="133" spans="1:11" ht="30" x14ac:dyDescent="0.25">
      <c r="A133" s="5" t="s">
        <v>81</v>
      </c>
      <c r="B133" s="6" t="s">
        <v>297</v>
      </c>
      <c r="C133" s="26">
        <f>SUM(C134:C137)</f>
        <v>0</v>
      </c>
      <c r="D133" s="26">
        <f t="shared" ref="D133:K133" si="27">SUM(D134:D137)</f>
        <v>0</v>
      </c>
      <c r="E133" s="26">
        <f t="shared" si="27"/>
        <v>0</v>
      </c>
      <c r="F133" s="26">
        <f t="shared" si="27"/>
        <v>0</v>
      </c>
      <c r="G133" s="26">
        <f t="shared" si="27"/>
        <v>0</v>
      </c>
      <c r="H133" s="26">
        <f t="shared" si="27"/>
        <v>0</v>
      </c>
      <c r="I133" s="26">
        <f t="shared" si="27"/>
        <v>0</v>
      </c>
      <c r="J133" s="26">
        <f t="shared" si="27"/>
        <v>0</v>
      </c>
      <c r="K133" s="26">
        <f t="shared" si="27"/>
        <v>0</v>
      </c>
    </row>
    <row r="134" spans="1:11" x14ac:dyDescent="0.25">
      <c r="A134" s="43" t="s">
        <v>83</v>
      </c>
      <c r="B134" s="44" t="s">
        <v>652</v>
      </c>
      <c r="C134" s="38"/>
      <c r="D134" s="38"/>
      <c r="E134" s="38"/>
      <c r="F134" s="38"/>
      <c r="G134" s="38"/>
      <c r="H134" s="38"/>
      <c r="I134" s="38"/>
      <c r="J134" s="38"/>
      <c r="K134" s="38"/>
    </row>
    <row r="135" spans="1:11" ht="30" x14ac:dyDescent="0.25">
      <c r="A135" s="43" t="s">
        <v>298</v>
      </c>
      <c r="B135" s="44" t="s">
        <v>595</v>
      </c>
      <c r="C135" s="38"/>
      <c r="D135" s="38"/>
      <c r="E135" s="38"/>
      <c r="F135" s="38"/>
      <c r="G135" s="38"/>
      <c r="H135" s="38"/>
      <c r="I135" s="38"/>
      <c r="J135" s="38"/>
      <c r="K135" s="38"/>
    </row>
    <row r="136" spans="1:11" x14ac:dyDescent="0.25">
      <c r="A136" s="43" t="s">
        <v>299</v>
      </c>
      <c r="B136" s="44" t="s">
        <v>596</v>
      </c>
      <c r="C136" s="38"/>
      <c r="D136" s="38"/>
      <c r="E136" s="38"/>
      <c r="F136" s="38"/>
      <c r="G136" s="38"/>
      <c r="H136" s="38"/>
      <c r="I136" s="38"/>
      <c r="J136" s="38"/>
      <c r="K136" s="38"/>
    </row>
    <row r="137" spans="1:11" x14ac:dyDescent="0.25">
      <c r="A137" s="43" t="s">
        <v>300</v>
      </c>
      <c r="B137" s="44" t="s">
        <v>597</v>
      </c>
      <c r="C137" s="38"/>
      <c r="D137" s="38"/>
      <c r="E137" s="38"/>
      <c r="F137" s="38"/>
      <c r="G137" s="38"/>
      <c r="H137" s="38"/>
      <c r="I137" s="38"/>
      <c r="J137" s="38"/>
      <c r="K137" s="38"/>
    </row>
    <row r="138" spans="1:11" ht="30" x14ac:dyDescent="0.25">
      <c r="A138" s="5" t="s">
        <v>84</v>
      </c>
      <c r="B138" s="6" t="s">
        <v>301</v>
      </c>
      <c r="C138" s="26">
        <f>SUM(C139,C142,C147:C150)</f>
        <v>0</v>
      </c>
      <c r="D138" s="26">
        <f t="shared" ref="D138:K138" si="28">SUM(D139,D142,D147:D150)</f>
        <v>0</v>
      </c>
      <c r="E138" s="26">
        <f t="shared" si="28"/>
        <v>0</v>
      </c>
      <c r="F138" s="26">
        <f t="shared" si="28"/>
        <v>0</v>
      </c>
      <c r="G138" s="26">
        <f t="shared" si="28"/>
        <v>0</v>
      </c>
      <c r="H138" s="26">
        <f t="shared" si="28"/>
        <v>0</v>
      </c>
      <c r="I138" s="26">
        <f t="shared" si="28"/>
        <v>0</v>
      </c>
      <c r="J138" s="26">
        <f t="shared" si="28"/>
        <v>0</v>
      </c>
      <c r="K138" s="26">
        <f t="shared" si="28"/>
        <v>0</v>
      </c>
    </row>
    <row r="139" spans="1:11" s="46" customFormat="1" x14ac:dyDescent="0.25">
      <c r="A139" s="43" t="s">
        <v>86</v>
      </c>
      <c r="B139" s="44" t="s">
        <v>598</v>
      </c>
      <c r="C139" s="45">
        <f>SUM(C140:C141)</f>
        <v>0</v>
      </c>
      <c r="D139" s="45">
        <f t="shared" ref="D139:K139" si="29">SUM(D140:D141)</f>
        <v>0</v>
      </c>
      <c r="E139" s="45">
        <f t="shared" si="29"/>
        <v>0</v>
      </c>
      <c r="F139" s="45">
        <f t="shared" si="29"/>
        <v>0</v>
      </c>
      <c r="G139" s="45">
        <f t="shared" si="29"/>
        <v>0</v>
      </c>
      <c r="H139" s="45">
        <f t="shared" si="29"/>
        <v>0</v>
      </c>
      <c r="I139" s="45">
        <f t="shared" si="29"/>
        <v>0</v>
      </c>
      <c r="J139" s="45">
        <f t="shared" si="29"/>
        <v>0</v>
      </c>
      <c r="K139" s="45">
        <f t="shared" si="29"/>
        <v>0</v>
      </c>
    </row>
    <row r="140" spans="1:11" s="46" customFormat="1" ht="14.45" customHeight="1" x14ac:dyDescent="0.25">
      <c r="A140" s="43" t="s">
        <v>302</v>
      </c>
      <c r="B140" s="44" t="s">
        <v>599</v>
      </c>
      <c r="C140" s="45">
        <f>'5'!C18+'5'!C19+'5'!C30</f>
        <v>0</v>
      </c>
      <c r="D140" s="45">
        <f>'5'!D18+'5'!D19+'5'!D30</f>
        <v>0</v>
      </c>
      <c r="E140" s="45">
        <f>'5'!E18+'5'!E19+'5'!E30</f>
        <v>0</v>
      </c>
      <c r="F140" s="45">
        <f>'5'!F18+'5'!F19+'5'!F30</f>
        <v>0</v>
      </c>
      <c r="G140" s="45">
        <f>'5'!G18+'5'!G19+'5'!G30</f>
        <v>0</v>
      </c>
      <c r="H140" s="45">
        <f>'5'!H18+'5'!H19+'5'!H30</f>
        <v>0</v>
      </c>
      <c r="I140" s="45">
        <f>'5'!I18+'5'!I19+'5'!I30</f>
        <v>0</v>
      </c>
      <c r="J140" s="45">
        <f>'5'!J18+'5'!J19+'5'!J30</f>
        <v>0</v>
      </c>
      <c r="K140" s="45">
        <f>'5'!K18+'5'!K19+'5'!K30</f>
        <v>0</v>
      </c>
    </row>
    <row r="141" spans="1:11" s="46" customFormat="1" ht="14.45" customHeight="1" x14ac:dyDescent="0.25">
      <c r="A141" s="43" t="s">
        <v>303</v>
      </c>
      <c r="B141" s="44" t="s">
        <v>600</v>
      </c>
      <c r="C141" s="38"/>
      <c r="D141" s="38"/>
      <c r="E141" s="38"/>
      <c r="F141" s="38"/>
      <c r="G141" s="38"/>
      <c r="H141" s="38"/>
      <c r="I141" s="38"/>
      <c r="J141" s="38"/>
      <c r="K141" s="38"/>
    </row>
    <row r="142" spans="1:11" s="46" customFormat="1" x14ac:dyDescent="0.25">
      <c r="A142" s="43" t="s">
        <v>88</v>
      </c>
      <c r="B142" s="44" t="s">
        <v>601</v>
      </c>
      <c r="C142" s="45">
        <f>SUM(C143:C146)</f>
        <v>0</v>
      </c>
      <c r="D142" s="45">
        <f t="shared" ref="D142:K142" si="30">SUM(D143:D146)</f>
        <v>0</v>
      </c>
      <c r="E142" s="45">
        <f t="shared" si="30"/>
        <v>0</v>
      </c>
      <c r="F142" s="45">
        <f t="shared" si="30"/>
        <v>0</v>
      </c>
      <c r="G142" s="45">
        <f t="shared" si="30"/>
        <v>0</v>
      </c>
      <c r="H142" s="45">
        <f t="shared" si="30"/>
        <v>0</v>
      </c>
      <c r="I142" s="45">
        <f t="shared" si="30"/>
        <v>0</v>
      </c>
      <c r="J142" s="45">
        <f t="shared" si="30"/>
        <v>0</v>
      </c>
      <c r="K142" s="45">
        <f t="shared" si="30"/>
        <v>0</v>
      </c>
    </row>
    <row r="143" spans="1:11" s="46" customFormat="1" ht="15" customHeight="1" x14ac:dyDescent="0.25">
      <c r="A143" s="43" t="s">
        <v>304</v>
      </c>
      <c r="B143" s="44" t="s">
        <v>602</v>
      </c>
      <c r="C143" s="45">
        <f>-('5'!C20+'5'!C21)</f>
        <v>0</v>
      </c>
      <c r="D143" s="45">
        <f>-('5'!D20+'5'!D21)</f>
        <v>0</v>
      </c>
      <c r="E143" s="45">
        <f>-('5'!E20+'5'!E21)</f>
        <v>0</v>
      </c>
      <c r="F143" s="45">
        <f>-('5'!F20+'5'!F21)</f>
        <v>0</v>
      </c>
      <c r="G143" s="45">
        <f>-('5'!G20+'5'!G21)</f>
        <v>0</v>
      </c>
      <c r="H143" s="45">
        <f>-('5'!H20+'5'!H21)</f>
        <v>0</v>
      </c>
      <c r="I143" s="45">
        <f>-('5'!I20+'5'!I21)</f>
        <v>0</v>
      </c>
      <c r="J143" s="45">
        <f>-('5'!J20+'5'!J21)</f>
        <v>0</v>
      </c>
      <c r="K143" s="45">
        <f>-('5'!K20+'5'!K21)</f>
        <v>0</v>
      </c>
    </row>
    <row r="144" spans="1:11" s="46" customFormat="1" ht="15" customHeight="1" x14ac:dyDescent="0.25">
      <c r="A144" s="43" t="s">
        <v>305</v>
      </c>
      <c r="B144" s="44" t="s">
        <v>603</v>
      </c>
      <c r="C144" s="38"/>
      <c r="D144" s="38"/>
      <c r="E144" s="38"/>
      <c r="F144" s="38"/>
      <c r="G144" s="38"/>
      <c r="H144" s="38"/>
      <c r="I144" s="38"/>
      <c r="J144" s="38"/>
      <c r="K144" s="38"/>
    </row>
    <row r="145" spans="1:13" s="46" customFormat="1" ht="15" customHeight="1" x14ac:dyDescent="0.25">
      <c r="A145" s="43" t="s">
        <v>306</v>
      </c>
      <c r="B145" s="44" t="s">
        <v>604</v>
      </c>
      <c r="C145" s="45">
        <f>-('5'!C23+'5'!C33)</f>
        <v>0</v>
      </c>
      <c r="D145" s="45">
        <f>-('5'!D23+'5'!D33)</f>
        <v>0</v>
      </c>
      <c r="E145" s="45">
        <f>-('5'!E23+'5'!E33)</f>
        <v>0</v>
      </c>
      <c r="F145" s="45">
        <f>-('5'!F23+'5'!F33)</f>
        <v>0</v>
      </c>
      <c r="G145" s="45">
        <f>-('5'!G23+'5'!G33)</f>
        <v>0</v>
      </c>
      <c r="H145" s="45">
        <f>-('5'!H23+'5'!H33)</f>
        <v>0</v>
      </c>
      <c r="I145" s="45">
        <f>-('5'!I23+'5'!I33)</f>
        <v>0</v>
      </c>
      <c r="J145" s="45">
        <f>-('5'!J23+'5'!J33)</f>
        <v>0</v>
      </c>
      <c r="K145" s="45">
        <f>-('5'!K23+'5'!K33)</f>
        <v>0</v>
      </c>
    </row>
    <row r="146" spans="1:13" s="46" customFormat="1" ht="15" customHeight="1" x14ac:dyDescent="0.25">
      <c r="A146" s="43" t="s">
        <v>307</v>
      </c>
      <c r="B146" s="44" t="s">
        <v>605</v>
      </c>
      <c r="C146" s="45">
        <f>-'5'!C31</f>
        <v>0</v>
      </c>
      <c r="D146" s="45">
        <f>-'5'!D31</f>
        <v>0</v>
      </c>
      <c r="E146" s="45">
        <f>-'5'!E31</f>
        <v>0</v>
      </c>
      <c r="F146" s="45">
        <f>-'5'!F31</f>
        <v>0</v>
      </c>
      <c r="G146" s="45">
        <f>-'5'!G31</f>
        <v>0</v>
      </c>
      <c r="H146" s="45">
        <f>-'5'!H31</f>
        <v>0</v>
      </c>
      <c r="I146" s="45">
        <f>-'5'!I31</f>
        <v>0</v>
      </c>
      <c r="J146" s="45">
        <f>-'5'!J31</f>
        <v>0</v>
      </c>
      <c r="K146" s="45">
        <f>-'5'!K31</f>
        <v>0</v>
      </c>
    </row>
    <row r="147" spans="1:13" s="46" customFormat="1" ht="30" x14ac:dyDescent="0.25">
      <c r="A147" s="43" t="s">
        <v>308</v>
      </c>
      <c r="B147" s="44" t="s">
        <v>606</v>
      </c>
      <c r="C147" s="38"/>
      <c r="D147" s="38"/>
      <c r="E147" s="38"/>
      <c r="F147" s="38"/>
      <c r="G147" s="38"/>
      <c r="H147" s="38"/>
      <c r="I147" s="38"/>
      <c r="J147" s="38"/>
      <c r="K147" s="38"/>
    </row>
    <row r="148" spans="1:13" s="46" customFormat="1" ht="30" x14ac:dyDescent="0.25">
      <c r="A148" s="43" t="s">
        <v>309</v>
      </c>
      <c r="B148" s="44" t="s">
        <v>607</v>
      </c>
      <c r="C148" s="38"/>
      <c r="D148" s="38"/>
      <c r="E148" s="38"/>
      <c r="F148" s="38"/>
      <c r="G148" s="38"/>
      <c r="H148" s="38"/>
      <c r="I148" s="38"/>
      <c r="J148" s="38"/>
      <c r="K148" s="38"/>
    </row>
    <row r="149" spans="1:13" s="46" customFormat="1" ht="45" x14ac:dyDescent="0.25">
      <c r="A149" s="43" t="s">
        <v>310</v>
      </c>
      <c r="B149" s="44" t="s">
        <v>608</v>
      </c>
      <c r="C149" s="38"/>
      <c r="D149" s="38"/>
      <c r="E149" s="38"/>
      <c r="F149" s="38"/>
      <c r="G149" s="38"/>
      <c r="H149" s="38"/>
      <c r="I149" s="38"/>
      <c r="J149" s="38"/>
      <c r="K149" s="38"/>
      <c r="M149" s="59"/>
    </row>
    <row r="150" spans="1:13" s="46" customFormat="1" ht="30" x14ac:dyDescent="0.25">
      <c r="A150" s="43" t="s">
        <v>311</v>
      </c>
      <c r="B150" s="44" t="s">
        <v>609</v>
      </c>
      <c r="C150" s="38"/>
      <c r="D150" s="38"/>
      <c r="E150" s="38"/>
      <c r="F150" s="38"/>
      <c r="G150" s="38"/>
      <c r="H150" s="38"/>
      <c r="I150" s="38"/>
      <c r="J150" s="38"/>
      <c r="K150" s="38"/>
    </row>
    <row r="151" spans="1:13" s="14" customFormat="1" x14ac:dyDescent="0.25">
      <c r="A151" s="7"/>
      <c r="B151" s="8" t="s">
        <v>312</v>
      </c>
      <c r="C151" s="17">
        <f>SUM(C133,C138)</f>
        <v>0</v>
      </c>
      <c r="D151" s="17">
        <f t="shared" ref="D151:K151" si="31">SUM(D133,D138)</f>
        <v>0</v>
      </c>
      <c r="E151" s="17">
        <f t="shared" si="31"/>
        <v>0</v>
      </c>
      <c r="F151" s="17">
        <f t="shared" si="31"/>
        <v>0</v>
      </c>
      <c r="G151" s="17">
        <f t="shared" si="31"/>
        <v>0</v>
      </c>
      <c r="H151" s="17">
        <f t="shared" si="31"/>
        <v>0</v>
      </c>
      <c r="I151" s="17">
        <f t="shared" si="31"/>
        <v>0</v>
      </c>
      <c r="J151" s="17">
        <f t="shared" si="31"/>
        <v>0</v>
      </c>
      <c r="K151" s="17">
        <f t="shared" si="31"/>
        <v>0</v>
      </c>
    </row>
    <row r="152" spans="1:13" ht="30" x14ac:dyDescent="0.25">
      <c r="A152" s="5" t="s">
        <v>96</v>
      </c>
      <c r="B152" s="6" t="s">
        <v>313</v>
      </c>
      <c r="C152" s="25"/>
      <c r="D152" s="25"/>
      <c r="E152" s="25"/>
      <c r="F152" s="25"/>
      <c r="G152" s="25"/>
      <c r="H152" s="25"/>
      <c r="I152" s="25"/>
      <c r="J152" s="25"/>
      <c r="K152" s="25"/>
    </row>
    <row r="153" spans="1:13" ht="30" x14ac:dyDescent="0.25">
      <c r="A153" s="5" t="s">
        <v>133</v>
      </c>
      <c r="B153" s="6" t="s">
        <v>314</v>
      </c>
      <c r="C153" s="26">
        <f t="shared" ref="C153:K153" si="32">C121+C131+C151</f>
        <v>0</v>
      </c>
      <c r="D153" s="26">
        <f t="shared" si="32"/>
        <v>0</v>
      </c>
      <c r="E153" s="26">
        <f t="shared" si="32"/>
        <v>0</v>
      </c>
      <c r="F153" s="26">
        <f t="shared" si="32"/>
        <v>0</v>
      </c>
      <c r="G153" s="26">
        <f t="shared" si="32"/>
        <v>0</v>
      </c>
      <c r="H153" s="26">
        <f t="shared" si="32"/>
        <v>0</v>
      </c>
      <c r="I153" s="26">
        <f t="shared" si="32"/>
        <v>0</v>
      </c>
      <c r="J153" s="26">
        <f t="shared" si="32"/>
        <v>0</v>
      </c>
      <c r="K153" s="26">
        <f t="shared" si="32"/>
        <v>0</v>
      </c>
    </row>
    <row r="154" spans="1:13" ht="30" x14ac:dyDescent="0.25">
      <c r="A154" s="5" t="s">
        <v>171</v>
      </c>
      <c r="B154" s="6" t="s">
        <v>315</v>
      </c>
      <c r="C154" s="87"/>
      <c r="D154" s="26">
        <f>C155</f>
        <v>0</v>
      </c>
      <c r="E154" s="26">
        <f>IF(E5&gt;0, D155, 0)</f>
        <v>0</v>
      </c>
      <c r="F154" s="26">
        <f>IF(F5&gt;0, E155, 0)</f>
        <v>0</v>
      </c>
      <c r="G154" s="26">
        <f>IF(F5&gt;0, F155, IF(E5&gt;0, E155,D155))</f>
        <v>0</v>
      </c>
      <c r="H154" s="26">
        <f t="shared" ref="H154:K154" si="33">G155</f>
        <v>0</v>
      </c>
      <c r="I154" s="26">
        <f t="shared" si="33"/>
        <v>0</v>
      </c>
      <c r="J154" s="26">
        <f t="shared" si="33"/>
        <v>0</v>
      </c>
      <c r="K154" s="26">
        <f t="shared" si="33"/>
        <v>0</v>
      </c>
    </row>
    <row r="155" spans="1:13" ht="30" x14ac:dyDescent="0.25">
      <c r="A155" s="5" t="s">
        <v>243</v>
      </c>
      <c r="B155" s="6" t="s">
        <v>316</v>
      </c>
      <c r="C155" s="26">
        <f>C153+C154</f>
        <v>0</v>
      </c>
      <c r="D155" s="26">
        <f t="shared" ref="D155:K155" si="34">D153+D154</f>
        <v>0</v>
      </c>
      <c r="E155" s="26">
        <f t="shared" si="34"/>
        <v>0</v>
      </c>
      <c r="F155" s="26">
        <f t="shared" si="34"/>
        <v>0</v>
      </c>
      <c r="G155" s="26">
        <f t="shared" si="34"/>
        <v>0</v>
      </c>
      <c r="H155" s="26">
        <f t="shared" si="34"/>
        <v>0</v>
      </c>
      <c r="I155" s="26">
        <f t="shared" si="34"/>
        <v>0</v>
      </c>
      <c r="J155" s="26">
        <f t="shared" si="34"/>
        <v>0</v>
      </c>
      <c r="K155" s="26">
        <f t="shared" si="34"/>
        <v>0</v>
      </c>
    </row>
    <row r="157" spans="1:13" x14ac:dyDescent="0.25">
      <c r="A157" s="101" t="s">
        <v>620</v>
      </c>
    </row>
  </sheetData>
  <sheetProtection sheet="1" objects="1" scenarios="1"/>
  <mergeCells count="9">
    <mergeCell ref="B69:K69"/>
    <mergeCell ref="B97:K97"/>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zoomScale="70" zoomScaleNormal="70" workbookViewId="0">
      <selection activeCell="D7" sqref="D7"/>
    </sheetView>
  </sheetViews>
  <sheetFormatPr defaultColWidth="8.85546875" defaultRowHeight="15" x14ac:dyDescent="0.25"/>
  <cols>
    <col min="1" max="1" width="5.42578125" style="101" customWidth="1"/>
    <col min="2" max="2" width="20.7109375" style="101" customWidth="1"/>
    <col min="3" max="3" width="12.85546875" style="101" customWidth="1"/>
    <col min="4" max="4" width="14.28515625" style="101" customWidth="1"/>
    <col min="5" max="5" width="12.140625" style="101" customWidth="1"/>
    <col min="6" max="6" width="11.28515625" style="101" customWidth="1"/>
    <col min="7" max="7" width="11.7109375" style="101" customWidth="1"/>
    <col min="8" max="9" width="11.28515625" style="101" customWidth="1"/>
    <col min="10" max="10" width="11.42578125" style="101" customWidth="1"/>
    <col min="11" max="11" width="10.85546875" style="101" hidden="1" customWidth="1"/>
    <col min="12" max="12" width="11.28515625" style="101" hidden="1" customWidth="1"/>
    <col min="13" max="16384" width="8.85546875" style="101"/>
  </cols>
  <sheetData>
    <row r="1" spans="1:12" x14ac:dyDescent="0.25">
      <c r="A1" s="88" t="s">
        <v>243</v>
      </c>
      <c r="B1" s="164" t="s">
        <v>317</v>
      </c>
      <c r="C1" s="164"/>
      <c r="D1" s="164"/>
      <c r="E1" s="164"/>
      <c r="F1" s="164"/>
      <c r="G1" s="164"/>
      <c r="H1" s="164"/>
      <c r="I1" s="164"/>
      <c r="J1" s="164"/>
      <c r="K1" s="164"/>
      <c r="L1" s="164"/>
    </row>
    <row r="2" spans="1:12" s="104" customFormat="1" x14ac:dyDescent="0.25">
      <c r="A2" s="3" t="s">
        <v>47</v>
      </c>
      <c r="B2" s="3" t="s">
        <v>48</v>
      </c>
      <c r="C2" s="3"/>
      <c r="D2" s="3" t="s">
        <v>49</v>
      </c>
      <c r="E2" s="3" t="s">
        <v>50</v>
      </c>
      <c r="F2" s="3"/>
      <c r="G2" s="3" t="s">
        <v>98</v>
      </c>
      <c r="H2" s="3" t="s">
        <v>99</v>
      </c>
      <c r="I2" s="3" t="s">
        <v>100</v>
      </c>
      <c r="J2" s="3" t="s">
        <v>101</v>
      </c>
      <c r="K2" s="3" t="s">
        <v>102</v>
      </c>
      <c r="L2" s="3" t="s">
        <v>103</v>
      </c>
    </row>
    <row r="3" spans="1:12" s="109" customFormat="1" ht="45.6" customHeight="1" x14ac:dyDescent="0.25">
      <c r="A3" s="186" t="s">
        <v>104</v>
      </c>
      <c r="B3" s="186" t="s">
        <v>105</v>
      </c>
      <c r="C3" s="234" t="s">
        <v>618</v>
      </c>
      <c r="D3" s="202" t="str">
        <f>'4'!C3</f>
        <v>Ataskaitiniai metai - 1899</v>
      </c>
      <c r="E3" s="186" t="s">
        <v>106</v>
      </c>
      <c r="F3" s="186"/>
      <c r="G3" s="186"/>
      <c r="H3" s="186" t="s">
        <v>107</v>
      </c>
      <c r="I3" s="186"/>
      <c r="J3" s="186"/>
      <c r="K3" s="186"/>
      <c r="L3" s="186"/>
    </row>
    <row r="4" spans="1:12" s="109" customFormat="1" x14ac:dyDescent="0.25">
      <c r="A4" s="186"/>
      <c r="B4" s="186"/>
      <c r="C4" s="235"/>
      <c r="D4" s="203"/>
      <c r="E4" s="91" t="s">
        <v>619</v>
      </c>
      <c r="F4" s="91" t="s">
        <v>109</v>
      </c>
      <c r="G4" s="91" t="s">
        <v>110</v>
      </c>
      <c r="H4" s="91" t="s">
        <v>108</v>
      </c>
      <c r="I4" s="91" t="s">
        <v>109</v>
      </c>
      <c r="J4" s="91" t="s">
        <v>110</v>
      </c>
      <c r="K4" s="91" t="s">
        <v>111</v>
      </c>
      <c r="L4" s="91" t="s">
        <v>112</v>
      </c>
    </row>
    <row r="5" spans="1:12" s="109" customFormat="1" ht="27" customHeight="1" x14ac:dyDescent="0.25">
      <c r="A5" s="186"/>
      <c r="B5" s="186"/>
      <c r="C5" s="236"/>
      <c r="D5" s="204"/>
      <c r="E5" s="91">
        <f>'4'!D5</f>
        <v>1900</v>
      </c>
      <c r="F5" s="91">
        <f>'4'!E5</f>
        <v>0</v>
      </c>
      <c r="G5" s="91">
        <f>'4'!F5</f>
        <v>0</v>
      </c>
      <c r="H5" s="91">
        <f>'4'!G5</f>
        <v>1901</v>
      </c>
      <c r="I5" s="91">
        <f>'4'!H5</f>
        <v>1902</v>
      </c>
      <c r="J5" s="91">
        <f>'4'!I5</f>
        <v>1903</v>
      </c>
      <c r="K5" s="91" t="str">
        <f>'4'!J5</f>
        <v>-</v>
      </c>
      <c r="L5" s="91" t="str">
        <f>'4'!K5</f>
        <v>-</v>
      </c>
    </row>
    <row r="6" spans="1:12" ht="30" x14ac:dyDescent="0.25">
      <c r="A6" s="99" t="s">
        <v>318</v>
      </c>
      <c r="B6" s="99" t="s">
        <v>319</v>
      </c>
      <c r="C6" s="25"/>
      <c r="D6" s="13" t="str">
        <f>IFERROR(('6'!C121+'6'!C149)/-('6'!C143+'6'!C145),"-")</f>
        <v>-</v>
      </c>
      <c r="E6" s="13" t="str">
        <f>IFERROR(('6'!D121+'6'!D149)/-('6'!D143+'6'!D145),"-")</f>
        <v>-</v>
      </c>
      <c r="F6" s="13" t="str">
        <f>IFERROR(('6'!E121+'6'!E149)/-('6'!E143+'6'!E145),"-")</f>
        <v>-</v>
      </c>
      <c r="G6" s="13" t="str">
        <f>IFERROR(('6'!F121+'6'!F149)/-('6'!F143+'6'!F145),"-")</f>
        <v>-</v>
      </c>
      <c r="H6" s="13" t="str">
        <f>IFERROR(('6'!G121+'6'!G149)/-('6'!G143+'6'!G145),"-")</f>
        <v>-</v>
      </c>
      <c r="I6" s="13" t="str">
        <f>IFERROR(('6'!H121+'6'!H149)/-('6'!H143+'6'!H145),"-")</f>
        <v>-</v>
      </c>
      <c r="J6" s="13" t="str">
        <f>IFERROR(('6'!I121+'6'!I149)/-('6'!I143+'6'!I145),"-")</f>
        <v>-</v>
      </c>
      <c r="K6" s="13" t="str">
        <f>IFERROR(('6'!J121+'6'!J149)/-('6'!J143+'6'!J145),"-")</f>
        <v>-</v>
      </c>
      <c r="L6" s="13" t="str">
        <f>IFERROR(('6'!K121+'6'!K149)/-('6'!K143+'6'!K145),"-")</f>
        <v>-</v>
      </c>
    </row>
    <row r="7" spans="1:12" x14ac:dyDescent="0.25">
      <c r="A7" s="151" t="s">
        <v>320</v>
      </c>
      <c r="B7" s="99" t="s">
        <v>321</v>
      </c>
      <c r="C7" s="25"/>
      <c r="D7" s="13">
        <f>IFERROR(('6'!C55+'6'!C60)/'6'!C7, )</f>
        <v>0</v>
      </c>
      <c r="E7" s="148">
        <f>IFERROR(('6'!D55+'6'!D60)/'6'!D7, )</f>
        <v>0</v>
      </c>
      <c r="F7" s="148">
        <f>IFERROR(('6'!E55+'6'!E60)/'6'!E7, )</f>
        <v>0</v>
      </c>
      <c r="G7" s="148">
        <f>IFERROR(('6'!F55+'6'!F60)/'6'!F7, )</f>
        <v>0</v>
      </c>
      <c r="H7" s="13">
        <f>IFERROR(('6'!G55+'6'!G60)/'6'!G7, )</f>
        <v>0</v>
      </c>
      <c r="I7" s="13">
        <f>IFERROR(('6'!H55+'6'!H60)/'6'!H7, )</f>
        <v>0</v>
      </c>
      <c r="J7" s="13">
        <f>IFERROR(('6'!I55+'6'!I60)/'6'!I7, )</f>
        <v>0</v>
      </c>
      <c r="K7" s="13">
        <f>IFERROR(('6'!J55+'6'!J60)/'6'!J7, )</f>
        <v>0</v>
      </c>
      <c r="L7" s="13">
        <f>IFERROR(('6'!K55+'6'!K60)/'6'!K7, )</f>
        <v>0</v>
      </c>
    </row>
    <row r="8" spans="1:12" x14ac:dyDescent="0.25">
      <c r="A8" s="151" t="s">
        <v>716</v>
      </c>
      <c r="B8" s="99" t="s">
        <v>322</v>
      </c>
      <c r="C8" s="25"/>
      <c r="D8" s="13">
        <f>IFERROR('6'!C95/('6'!C70)*100, )</f>
        <v>0</v>
      </c>
      <c r="E8" s="13">
        <f>IFERROR('6'!D95/('6'!D70)*100, )</f>
        <v>0</v>
      </c>
      <c r="F8" s="13">
        <f>IFERROR('6'!E95/('6'!E70)*100, )</f>
        <v>0</v>
      </c>
      <c r="G8" s="13">
        <f>IFERROR('6'!F95/('6'!F70)*100, )</f>
        <v>0</v>
      </c>
      <c r="H8" s="13">
        <f>IFERROR('6'!G95/('6'!G70)*100, )</f>
        <v>0</v>
      </c>
      <c r="I8" s="13">
        <f>IFERROR('6'!H95/('6'!H70)*100, )</f>
        <v>0</v>
      </c>
      <c r="J8" s="13">
        <f>IFERROR('6'!I95/('6'!I70)*100, )</f>
        <v>0</v>
      </c>
      <c r="K8" s="13">
        <f>IFERROR('6'!J95/('6'!J70+'6'!J88)*100, )</f>
        <v>0</v>
      </c>
      <c r="L8" s="13">
        <f>IFERROR('6'!K95/('6'!K70+'6'!K88)*100, )</f>
        <v>0</v>
      </c>
    </row>
    <row r="9" spans="1:12" x14ac:dyDescent="0.25">
      <c r="A9" s="101" t="s">
        <v>620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zoomScaleNormal="100" workbookViewId="0">
      <selection activeCell="D25" sqref="D25"/>
    </sheetView>
  </sheetViews>
  <sheetFormatPr defaultColWidth="8.85546875" defaultRowHeight="15" x14ac:dyDescent="0.25"/>
  <cols>
    <col min="1" max="1" width="5.42578125" style="101" customWidth="1"/>
    <col min="2" max="2" width="20.7109375" style="101" customWidth="1"/>
    <col min="3" max="3" width="14.28515625" style="101" customWidth="1"/>
    <col min="4" max="4" width="12.140625" style="101" customWidth="1"/>
    <col min="5" max="5" width="11.28515625" style="101" customWidth="1"/>
    <col min="6" max="6" width="11.7109375" style="101" customWidth="1"/>
    <col min="7" max="8" width="11.28515625" style="101" customWidth="1"/>
    <col min="9" max="9" width="11.42578125" style="101" customWidth="1"/>
    <col min="10" max="10" width="10.85546875" style="101" customWidth="1"/>
    <col min="11" max="11" width="11.28515625" style="101" customWidth="1"/>
    <col min="12" max="16384" width="8.85546875" style="101"/>
  </cols>
  <sheetData>
    <row r="1" spans="1:11" x14ac:dyDescent="0.25">
      <c r="A1" s="88" t="s">
        <v>244</v>
      </c>
      <c r="B1" s="164" t="s">
        <v>696</v>
      </c>
      <c r="C1" s="164"/>
      <c r="D1" s="164"/>
      <c r="E1" s="164"/>
      <c r="F1" s="164"/>
      <c r="G1" s="164"/>
      <c r="H1" s="164"/>
      <c r="I1" s="164"/>
      <c r="J1" s="164"/>
      <c r="K1" s="164"/>
    </row>
    <row r="2" spans="1:11" s="104" customFormat="1" x14ac:dyDescent="0.25">
      <c r="A2" s="3" t="s">
        <v>47</v>
      </c>
      <c r="B2" s="206" t="s">
        <v>48</v>
      </c>
      <c r="C2" s="207"/>
      <c r="D2" s="207"/>
      <c r="E2" s="207"/>
      <c r="F2" s="208"/>
      <c r="G2" s="206" t="s">
        <v>49</v>
      </c>
      <c r="H2" s="207"/>
      <c r="I2" s="207"/>
      <c r="J2" s="207"/>
      <c r="K2" s="208"/>
    </row>
    <row r="3" spans="1:11" ht="30.6" customHeight="1" x14ac:dyDescent="0.25">
      <c r="A3" s="98" t="s">
        <v>104</v>
      </c>
      <c r="B3" s="240" t="s">
        <v>697</v>
      </c>
      <c r="C3" s="241"/>
      <c r="D3" s="241"/>
      <c r="E3" s="241"/>
      <c r="F3" s="242"/>
      <c r="G3" s="240" t="s">
        <v>698</v>
      </c>
      <c r="H3" s="241"/>
      <c r="I3" s="241"/>
      <c r="J3" s="241"/>
      <c r="K3" s="242"/>
    </row>
    <row r="4" spans="1:11" x14ac:dyDescent="0.25">
      <c r="A4" s="105" t="s">
        <v>699</v>
      </c>
      <c r="B4" s="175"/>
      <c r="C4" s="215"/>
      <c r="D4" s="215"/>
      <c r="E4" s="215"/>
      <c r="F4" s="176"/>
      <c r="G4" s="175"/>
      <c r="H4" s="215"/>
      <c r="I4" s="215"/>
      <c r="J4" s="215"/>
      <c r="K4" s="176"/>
    </row>
    <row r="5" spans="1:11" x14ac:dyDescent="0.25">
      <c r="A5" s="105" t="s">
        <v>700</v>
      </c>
      <c r="B5" s="175"/>
      <c r="C5" s="215"/>
      <c r="D5" s="215"/>
      <c r="E5" s="215"/>
      <c r="F5" s="176"/>
      <c r="G5" s="175"/>
      <c r="H5" s="215"/>
      <c r="I5" s="215"/>
      <c r="J5" s="215"/>
      <c r="K5" s="176"/>
    </row>
    <row r="6" spans="1:11" x14ac:dyDescent="0.25">
      <c r="A6" s="105" t="s">
        <v>701</v>
      </c>
      <c r="B6" s="175"/>
      <c r="C6" s="215"/>
      <c r="D6" s="215"/>
      <c r="E6" s="215"/>
      <c r="F6" s="176"/>
      <c r="G6" s="175"/>
      <c r="H6" s="215"/>
      <c r="I6" s="215"/>
      <c r="J6" s="215"/>
      <c r="K6" s="176"/>
    </row>
    <row r="7" spans="1:11" x14ac:dyDescent="0.25">
      <c r="A7" s="105" t="s">
        <v>702</v>
      </c>
      <c r="B7" s="175"/>
      <c r="C7" s="215"/>
      <c r="D7" s="215"/>
      <c r="E7" s="215"/>
      <c r="F7" s="176"/>
      <c r="G7" s="175"/>
      <c r="H7" s="215"/>
      <c r="I7" s="215"/>
      <c r="J7" s="215"/>
      <c r="K7" s="176"/>
    </row>
    <row r="8" spans="1:11" s="104" customFormat="1" x14ac:dyDescent="0.25">
      <c r="A8" s="206" t="s">
        <v>50</v>
      </c>
      <c r="B8" s="207"/>
      <c r="C8" s="207"/>
      <c r="D8" s="207"/>
      <c r="E8" s="207"/>
      <c r="F8" s="207"/>
      <c r="G8" s="207"/>
      <c r="H8" s="207"/>
      <c r="I8" s="207"/>
      <c r="J8" s="207"/>
      <c r="K8" s="208"/>
    </row>
    <row r="9" spans="1:11" s="104" customFormat="1" x14ac:dyDescent="0.25">
      <c r="A9" s="237" t="s">
        <v>703</v>
      </c>
      <c r="B9" s="238"/>
      <c r="C9" s="238"/>
      <c r="D9" s="238"/>
      <c r="E9" s="238"/>
      <c r="F9" s="238"/>
      <c r="G9" s="238"/>
      <c r="H9" s="238"/>
      <c r="I9" s="238"/>
      <c r="J9" s="238"/>
      <c r="K9" s="239"/>
    </row>
    <row r="10" spans="1:11" ht="30.6" customHeight="1" x14ac:dyDescent="0.25">
      <c r="A10" s="98" t="s">
        <v>104</v>
      </c>
      <c r="B10" s="232" t="s">
        <v>697</v>
      </c>
      <c r="C10" s="232"/>
      <c r="D10" s="240" t="s">
        <v>704</v>
      </c>
      <c r="E10" s="241"/>
      <c r="F10" s="242"/>
      <c r="G10" s="240" t="s">
        <v>698</v>
      </c>
      <c r="H10" s="241"/>
      <c r="I10" s="241"/>
      <c r="J10" s="241"/>
      <c r="K10" s="242"/>
    </row>
    <row r="11" spans="1:11" x14ac:dyDescent="0.25">
      <c r="A11" s="105" t="s">
        <v>0</v>
      </c>
      <c r="B11" s="175"/>
      <c r="C11" s="176"/>
      <c r="D11" s="175"/>
      <c r="E11" s="215"/>
      <c r="F11" s="176"/>
      <c r="G11" s="106"/>
      <c r="H11" s="107"/>
      <c r="I11" s="107"/>
      <c r="J11" s="107"/>
      <c r="K11" s="108"/>
    </row>
    <row r="12" spans="1:11" x14ac:dyDescent="0.25">
      <c r="A12" s="105" t="s">
        <v>45</v>
      </c>
      <c r="B12" s="175"/>
      <c r="C12" s="176"/>
      <c r="D12" s="175"/>
      <c r="E12" s="215"/>
      <c r="F12" s="176"/>
      <c r="G12" s="106"/>
      <c r="H12" s="107"/>
      <c r="I12" s="107"/>
      <c r="J12" s="107"/>
      <c r="K12" s="108"/>
    </row>
    <row r="13" spans="1:11" x14ac:dyDescent="0.25">
      <c r="A13" s="105" t="s">
        <v>79</v>
      </c>
      <c r="B13" s="175"/>
      <c r="C13" s="176"/>
      <c r="D13" s="175"/>
      <c r="E13" s="215"/>
      <c r="F13" s="176"/>
      <c r="G13" s="106"/>
      <c r="H13" s="107"/>
      <c r="I13" s="107"/>
      <c r="J13" s="107"/>
      <c r="K13" s="108"/>
    </row>
    <row r="14" spans="1:11" x14ac:dyDescent="0.25">
      <c r="A14" s="105" t="s">
        <v>702</v>
      </c>
      <c r="B14" s="175"/>
      <c r="C14" s="176"/>
      <c r="D14" s="175"/>
      <c r="E14" s="215"/>
      <c r="F14" s="176"/>
      <c r="G14" s="106"/>
      <c r="H14" s="107"/>
      <c r="I14" s="107"/>
      <c r="J14" s="107"/>
      <c r="K14" s="108"/>
    </row>
  </sheetData>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zoomScaleNormal="100" workbookViewId="0">
      <selection activeCell="H25" sqref="H25"/>
    </sheetView>
  </sheetViews>
  <sheetFormatPr defaultColWidth="8.85546875" defaultRowHeight="15" x14ac:dyDescent="0.25"/>
  <cols>
    <col min="1" max="1" width="5.42578125" style="101" customWidth="1"/>
    <col min="2" max="2" width="20.7109375" style="101" customWidth="1"/>
    <col min="3" max="3" width="14.28515625" style="101" customWidth="1"/>
    <col min="4" max="4" width="12.140625" style="101" customWidth="1"/>
    <col min="5" max="5" width="11.28515625" style="101" customWidth="1"/>
    <col min="6" max="6" width="11.7109375" style="101" customWidth="1"/>
    <col min="7" max="8" width="11.28515625" style="101" customWidth="1"/>
    <col min="9" max="9" width="11.42578125" style="101" customWidth="1"/>
    <col min="10" max="16384" width="8.85546875" style="101"/>
  </cols>
  <sheetData>
    <row r="1" spans="1:9" x14ac:dyDescent="0.25">
      <c r="A1" s="88" t="s">
        <v>245</v>
      </c>
      <c r="B1" s="164" t="s">
        <v>705</v>
      </c>
      <c r="C1" s="164"/>
      <c r="D1" s="164"/>
      <c r="E1" s="164"/>
      <c r="F1" s="164"/>
      <c r="G1" s="164"/>
      <c r="H1" s="164"/>
      <c r="I1" s="164"/>
    </row>
    <row r="2" spans="1:9" s="104" customFormat="1" x14ac:dyDescent="0.25">
      <c r="A2" s="3" t="s">
        <v>47</v>
      </c>
      <c r="B2" s="3" t="s">
        <v>48</v>
      </c>
      <c r="C2" s="3" t="s">
        <v>49</v>
      </c>
      <c r="D2" s="3" t="s">
        <v>50</v>
      </c>
      <c r="E2" s="3"/>
      <c r="F2" s="3" t="s">
        <v>98</v>
      </c>
      <c r="G2" s="3" t="s">
        <v>99</v>
      </c>
      <c r="H2" s="3" t="s">
        <v>100</v>
      </c>
      <c r="I2" s="3" t="s">
        <v>101</v>
      </c>
    </row>
    <row r="3" spans="1:9" s="109" customFormat="1" ht="45.6" customHeight="1" x14ac:dyDescent="0.25">
      <c r="A3" s="186" t="s">
        <v>104</v>
      </c>
      <c r="B3" s="186" t="s">
        <v>697</v>
      </c>
      <c r="C3" s="202" t="str">
        <f>'[1]4'!C3</f>
        <v>Užpildykite 1.1.2 punktą</v>
      </c>
      <c r="D3" s="186" t="s">
        <v>106</v>
      </c>
      <c r="E3" s="186"/>
      <c r="F3" s="186"/>
      <c r="G3" s="186" t="s">
        <v>107</v>
      </c>
      <c r="H3" s="186"/>
      <c r="I3" s="186"/>
    </row>
    <row r="4" spans="1:9" s="109" customFormat="1" x14ac:dyDescent="0.25">
      <c r="A4" s="186"/>
      <c r="B4" s="186"/>
      <c r="C4" s="203"/>
      <c r="D4" s="91" t="s">
        <v>619</v>
      </c>
      <c r="E4" s="91" t="s">
        <v>109</v>
      </c>
      <c r="F4" s="91" t="s">
        <v>110</v>
      </c>
      <c r="G4" s="91" t="s">
        <v>108</v>
      </c>
      <c r="H4" s="91" t="s">
        <v>109</v>
      </c>
      <c r="I4" s="91" t="s">
        <v>110</v>
      </c>
    </row>
    <row r="5" spans="1:9" s="109" customFormat="1" ht="27" customHeight="1" x14ac:dyDescent="0.25">
      <c r="A5" s="186"/>
      <c r="B5" s="186"/>
      <c r="C5" s="204"/>
      <c r="D5" s="91" t="b">
        <f>'[1]4'!D5</f>
        <v>0</v>
      </c>
      <c r="E5" s="91" t="b">
        <f>'[1]4'!E5</f>
        <v>0</v>
      </c>
      <c r="F5" s="91" t="b">
        <f>'[1]4'!F5</f>
        <v>0</v>
      </c>
      <c r="G5" s="91">
        <f>'[1]4'!G5</f>
        <v>1</v>
      </c>
      <c r="H5" s="91">
        <f>'[1]4'!H5</f>
        <v>2</v>
      </c>
      <c r="I5" s="91">
        <f>'[1]4'!I5</f>
        <v>3</v>
      </c>
    </row>
    <row r="6" spans="1:9" x14ac:dyDescent="0.25">
      <c r="A6" s="105" t="s">
        <v>706</v>
      </c>
      <c r="B6" s="110"/>
      <c r="C6" s="25"/>
      <c r="D6" s="25"/>
      <c r="E6" s="25"/>
      <c r="F6" s="25"/>
      <c r="G6" s="25"/>
      <c r="H6" s="25"/>
      <c r="I6" s="25"/>
    </row>
    <row r="7" spans="1:9" x14ac:dyDescent="0.25">
      <c r="A7" s="105" t="s">
        <v>707</v>
      </c>
      <c r="B7" s="110"/>
      <c r="C7" s="25"/>
      <c r="D7" s="25"/>
      <c r="E7" s="25"/>
      <c r="F7" s="25"/>
      <c r="G7" s="25"/>
      <c r="H7" s="25"/>
      <c r="I7" s="25"/>
    </row>
    <row r="8" spans="1:9" x14ac:dyDescent="0.25">
      <c r="A8" s="105" t="s">
        <v>708</v>
      </c>
      <c r="B8" s="110"/>
      <c r="C8" s="25"/>
      <c r="D8" s="25"/>
      <c r="E8" s="25"/>
      <c r="F8" s="25"/>
      <c r="G8" s="25"/>
      <c r="H8" s="25"/>
      <c r="I8" s="25"/>
    </row>
    <row r="9" spans="1:9" x14ac:dyDescent="0.25">
      <c r="A9" s="105" t="s">
        <v>702</v>
      </c>
      <c r="B9" s="110"/>
      <c r="C9" s="25"/>
      <c r="D9" s="25"/>
      <c r="E9" s="25"/>
      <c r="F9" s="25"/>
      <c r="G9" s="25"/>
      <c r="H9" s="25"/>
      <c r="I9" s="25"/>
    </row>
    <row r="11" spans="1:9" x14ac:dyDescent="0.25">
      <c r="A11" s="101" t="s">
        <v>620</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purl.org/dc/dcmitype/"/>
    <ds:schemaRef ds:uri="http://purl.org/dc/elements/1.1/"/>
    <ds:schemaRef ds:uri="http://schemas.microsoft.com/office/2006/metadata/properties"/>
    <ds:schemaRef ds:uri="2da0c07a-ec76-4419-ac6d-51bfe4afe98c"/>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Auksė</cp:lastModifiedBy>
  <cp:lastPrinted>2020-09-18T09:22:39Z</cp:lastPrinted>
  <dcterms:created xsi:type="dcterms:W3CDTF">2018-11-26T07:22:36Z</dcterms:created>
  <dcterms:modified xsi:type="dcterms:W3CDTF">2020-09-29T11:34:07Z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